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1035" windowWidth="15135" windowHeight="7845" tabRatio="872" activeTab="1"/>
  </bookViews>
  <sheets>
    <sheet name="اصفهان" sheetId="1" r:id="rId1"/>
    <sheet name="فريدونشهر" sheetId="2" r:id="rId2"/>
    <sheet name="خور  وبيابانك " sheetId="3" r:id="rId3"/>
    <sheet name="دهاقان" sheetId="4" r:id="rId4"/>
    <sheet name="شهرضا" sheetId="5" r:id="rId5"/>
    <sheet name="چادگان" sheetId="6" r:id="rId6"/>
    <sheet name="كاشان" sheetId="7" r:id="rId7"/>
    <sheet name="گلپايگان" sheetId="8" r:id="rId8"/>
    <sheet name="خميني شهر" sheetId="9" r:id="rId9"/>
    <sheet name="برخوار" sheetId="10" r:id="rId10"/>
    <sheet name="اران" sheetId="11" r:id="rId11"/>
    <sheet name="اردستان" sheetId="12" r:id="rId12"/>
    <sheet name="بوئين" sheetId="13" r:id="rId13"/>
    <sheet name="شاهين شهر" sheetId="14" r:id="rId14"/>
    <sheet name="فريدن" sheetId="15" r:id="rId15"/>
    <sheet name="لنجان" sheetId="16" r:id="rId16"/>
    <sheet name="نجف اباد" sheetId="17" r:id="rId17"/>
    <sheet name="سميرم" sheetId="18" r:id="rId18"/>
    <sheet name="نطنز" sheetId="19" r:id="rId19"/>
    <sheet name="مباركه" sheetId="20" r:id="rId20"/>
    <sheet name="فلاورجان" sheetId="21" r:id="rId21"/>
    <sheet name="خوانسار" sheetId="22" r:id="rId22"/>
    <sheet name="نايين" sheetId="23" r:id="rId23"/>
    <sheet name="تيران وكرون" sheetId="24" r:id="rId24"/>
  </sheets>
  <definedNames>
    <definedName name="_xlnm._FilterDatabase" localSheetId="0" hidden="1">اصفهان!$A$5:$Q$134</definedName>
    <definedName name="_xlnm._FilterDatabase" localSheetId="17" hidden="1">سميرم!$A$5:$Q$134</definedName>
  </definedNames>
  <calcPr calcId="125725"/>
</workbook>
</file>

<file path=xl/calcChain.xml><?xml version="1.0" encoding="utf-8"?>
<calcChain xmlns="http://schemas.openxmlformats.org/spreadsheetml/2006/main">
  <c r="Q82" i="16"/>
  <c r="Q83"/>
  <c r="Q84"/>
  <c r="Q85"/>
  <c r="Q86"/>
  <c r="Q87"/>
  <c r="Q88"/>
  <c r="Q112"/>
  <c r="Q116"/>
  <c r="Q117"/>
  <c r="Q118"/>
  <c r="Q119"/>
  <c r="Q120"/>
  <c r="Q104"/>
  <c r="Q105"/>
  <c r="Q106"/>
  <c r="Q107"/>
  <c r="Q108"/>
  <c r="Q109"/>
  <c r="Q110"/>
  <c r="Q111"/>
  <c r="G87"/>
  <c r="G88"/>
  <c r="E87"/>
  <c r="E88"/>
  <c r="C131" i="23" l="1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C131" i="20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i="23" l="1"/>
  <c r="P104" i="20"/>
  <c r="Q123" i="23"/>
  <c r="P123"/>
  <c r="Q124"/>
  <c r="P7"/>
  <c r="P89" s="1"/>
  <c r="P92"/>
  <c r="P112" s="1"/>
  <c r="P115"/>
  <c r="P121" s="1"/>
  <c r="Q123" i="20"/>
  <c r="P123"/>
  <c r="Q124"/>
  <c r="P7"/>
  <c r="P89" s="1"/>
  <c r="P92"/>
  <c r="P112" s="1"/>
  <c r="P115"/>
  <c r="P121" s="1"/>
  <c r="P122" i="23" l="1"/>
  <c r="P124" s="1"/>
  <c r="P122" i="20"/>
  <c r="P124" s="1"/>
  <c r="C131" i="21"/>
  <c r="B131"/>
  <c r="D130"/>
  <c r="D129"/>
  <c r="D128"/>
  <c r="D127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P11"/>
  <c r="Q123"/>
  <c r="P123"/>
  <c r="Q124"/>
  <c r="P7"/>
  <c r="P89" s="1"/>
  <c r="P92"/>
  <c r="P112" s="1"/>
  <c r="P115"/>
  <c r="P121" s="1"/>
  <c r="P122" l="1"/>
  <c r="P124" s="1"/>
  <c r="C131" i="22" l="1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24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19" l="1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E12"/>
  <c r="P12" s="1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18" l="1"/>
  <c r="B131"/>
  <c r="D130"/>
  <c r="D129"/>
  <c r="D128"/>
  <c r="D127"/>
  <c r="D126"/>
  <c r="D131" s="1"/>
  <c r="D132" s="1"/>
  <c r="D134" s="1"/>
  <c r="N121"/>
  <c r="L121"/>
  <c r="Q120"/>
  <c r="O120"/>
  <c r="M120"/>
  <c r="Q119"/>
  <c r="O119"/>
  <c r="M119"/>
  <c r="Q118"/>
  <c r="O118"/>
  <c r="M118"/>
  <c r="Q117"/>
  <c r="O117"/>
  <c r="M117"/>
  <c r="Q116"/>
  <c r="O116"/>
  <c r="M116"/>
  <c r="Q115"/>
  <c r="Q121" s="1"/>
  <c r="O115"/>
  <c r="O121" s="1"/>
  <c r="M115"/>
  <c r="M121" s="1"/>
  <c r="J112"/>
  <c r="H112"/>
  <c r="Q111"/>
  <c r="K111"/>
  <c r="I111"/>
  <c r="Q110"/>
  <c r="K110"/>
  <c r="I110"/>
  <c r="Q109"/>
  <c r="K109"/>
  <c r="I109"/>
  <c r="Q108"/>
  <c r="K108"/>
  <c r="I108"/>
  <c r="Q107"/>
  <c r="K107"/>
  <c r="I107"/>
  <c r="Q106"/>
  <c r="K106"/>
  <c r="I106"/>
  <c r="Q105"/>
  <c r="K105"/>
  <c r="I105"/>
  <c r="Q104"/>
  <c r="K104"/>
  <c r="I104"/>
  <c r="Q103"/>
  <c r="K103"/>
  <c r="I103"/>
  <c r="Q102"/>
  <c r="K102"/>
  <c r="I102"/>
  <c r="Q101"/>
  <c r="K101"/>
  <c r="I101"/>
  <c r="Q100"/>
  <c r="K100"/>
  <c r="I100"/>
  <c r="Q99"/>
  <c r="K99"/>
  <c r="I99"/>
  <c r="Q98"/>
  <c r="K98"/>
  <c r="I98"/>
  <c r="Q97"/>
  <c r="K97"/>
  <c r="I97"/>
  <c r="Q96"/>
  <c r="K96"/>
  <c r="I96"/>
  <c r="Q95"/>
  <c r="K95"/>
  <c r="I95"/>
  <c r="Q94"/>
  <c r="K94"/>
  <c r="I94"/>
  <c r="Q93"/>
  <c r="K93"/>
  <c r="I93"/>
  <c r="Q92"/>
  <c r="Q112" s="1"/>
  <c r="K92"/>
  <c r="K112" s="1"/>
  <c r="I92"/>
  <c r="I112" s="1"/>
  <c r="F89"/>
  <c r="D89"/>
  <c r="Q88"/>
  <c r="G88"/>
  <c r="E88"/>
  <c r="Q87"/>
  <c r="G87"/>
  <c r="E87"/>
  <c r="Q86"/>
  <c r="G86"/>
  <c r="E86"/>
  <c r="Q85"/>
  <c r="G85"/>
  <c r="E85"/>
  <c r="Q84"/>
  <c r="G84"/>
  <c r="E84"/>
  <c r="Q83"/>
  <c r="G83"/>
  <c r="E83"/>
  <c r="Q82"/>
  <c r="G82"/>
  <c r="E82"/>
  <c r="Q81"/>
  <c r="G81"/>
  <c r="E81"/>
  <c r="Q80"/>
  <c r="G80"/>
  <c r="E80"/>
  <c r="Q79"/>
  <c r="G79"/>
  <c r="E79"/>
  <c r="Q78"/>
  <c r="G78"/>
  <c r="E78"/>
  <c r="Q77"/>
  <c r="G77"/>
  <c r="E77"/>
  <c r="Q76"/>
  <c r="G76"/>
  <c r="E76"/>
  <c r="Q75"/>
  <c r="G75"/>
  <c r="E75"/>
  <c r="Q74"/>
  <c r="G74"/>
  <c r="E74"/>
  <c r="Q73"/>
  <c r="G73"/>
  <c r="E73"/>
  <c r="Q72"/>
  <c r="G72"/>
  <c r="E72"/>
  <c r="Q71"/>
  <c r="G71"/>
  <c r="E71"/>
  <c r="Q70"/>
  <c r="G70"/>
  <c r="E70"/>
  <c r="Q69"/>
  <c r="G69"/>
  <c r="E69"/>
  <c r="Q68"/>
  <c r="G68"/>
  <c r="E68"/>
  <c r="Q67"/>
  <c r="G67"/>
  <c r="E67"/>
  <c r="Q66"/>
  <c r="G66"/>
  <c r="E66"/>
  <c r="Q65"/>
  <c r="G65"/>
  <c r="E65"/>
  <c r="Q64"/>
  <c r="G64"/>
  <c r="E64"/>
  <c r="Q63"/>
  <c r="G63"/>
  <c r="E63"/>
  <c r="Q62"/>
  <c r="G62"/>
  <c r="E62"/>
  <c r="Q61"/>
  <c r="G61"/>
  <c r="E61"/>
  <c r="Q60"/>
  <c r="G60"/>
  <c r="E60"/>
  <c r="Q59"/>
  <c r="G59"/>
  <c r="E59"/>
  <c r="Q58"/>
  <c r="G58"/>
  <c r="E58"/>
  <c r="Q57"/>
  <c r="G57"/>
  <c r="E57"/>
  <c r="Q56"/>
  <c r="G56"/>
  <c r="E56"/>
  <c r="Q55"/>
  <c r="G55"/>
  <c r="E55"/>
  <c r="Q54"/>
  <c r="G54"/>
  <c r="E54"/>
  <c r="Q53"/>
  <c r="G53"/>
  <c r="E53"/>
  <c r="Q52"/>
  <c r="G52"/>
  <c r="E52"/>
  <c r="Q51"/>
  <c r="G51"/>
  <c r="E51"/>
  <c r="Q50"/>
  <c r="G50"/>
  <c r="E50"/>
  <c r="Q49"/>
  <c r="G49"/>
  <c r="E49"/>
  <c r="Q48"/>
  <c r="G48"/>
  <c r="E48"/>
  <c r="Q47"/>
  <c r="G47"/>
  <c r="E47"/>
  <c r="Q46"/>
  <c r="G46"/>
  <c r="E46"/>
  <c r="Q45"/>
  <c r="G45"/>
  <c r="E45"/>
  <c r="Q44"/>
  <c r="G44"/>
  <c r="E44"/>
  <c r="Q43"/>
  <c r="G43"/>
  <c r="E43"/>
  <c r="Q42"/>
  <c r="G42"/>
  <c r="E42"/>
  <c r="Q41"/>
  <c r="G41"/>
  <c r="E41"/>
  <c r="Q40"/>
  <c r="G40"/>
  <c r="E40"/>
  <c r="Q39"/>
  <c r="G39"/>
  <c r="E39"/>
  <c r="Q38"/>
  <c r="G38"/>
  <c r="E38"/>
  <c r="Q37"/>
  <c r="G37"/>
  <c r="E37"/>
  <c r="Q36"/>
  <c r="G36"/>
  <c r="E36"/>
  <c r="Q35"/>
  <c r="G35"/>
  <c r="E35"/>
  <c r="Q34"/>
  <c r="G34"/>
  <c r="E34"/>
  <c r="Q33"/>
  <c r="G33"/>
  <c r="E33"/>
  <c r="Q32"/>
  <c r="G32"/>
  <c r="E32"/>
  <c r="Q31"/>
  <c r="G31"/>
  <c r="E31"/>
  <c r="Q30"/>
  <c r="G30"/>
  <c r="E30"/>
  <c r="Q29"/>
  <c r="G29"/>
  <c r="E29"/>
  <c r="Q28"/>
  <c r="G28"/>
  <c r="E28"/>
  <c r="Q27"/>
  <c r="G27"/>
  <c r="E27"/>
  <c r="Q26"/>
  <c r="G26"/>
  <c r="E26"/>
  <c r="Q25"/>
  <c r="G25"/>
  <c r="E25"/>
  <c r="Q24"/>
  <c r="G24"/>
  <c r="E24"/>
  <c r="Q23"/>
  <c r="G23"/>
  <c r="E23"/>
  <c r="Q22"/>
  <c r="G22"/>
  <c r="E22"/>
  <c r="Q21"/>
  <c r="G21"/>
  <c r="E21"/>
  <c r="Q20"/>
  <c r="G20"/>
  <c r="E20"/>
  <c r="Q19"/>
  <c r="G19"/>
  <c r="E19"/>
  <c r="Q18"/>
  <c r="G18"/>
  <c r="E18"/>
  <c r="Q17"/>
  <c r="G17"/>
  <c r="E17"/>
  <c r="Q16"/>
  <c r="G16"/>
  <c r="E16"/>
  <c r="Q15"/>
  <c r="G15"/>
  <c r="E15"/>
  <c r="Q14"/>
  <c r="G14"/>
  <c r="E14"/>
  <c r="Q13"/>
  <c r="G13"/>
  <c r="E13"/>
  <c r="Q12"/>
  <c r="G12"/>
  <c r="E12"/>
  <c r="Q11"/>
  <c r="G11"/>
  <c r="E11"/>
  <c r="Q10"/>
  <c r="G10"/>
  <c r="E10"/>
  <c r="Q9"/>
  <c r="G9"/>
  <c r="E9"/>
  <c r="Q8"/>
  <c r="G8"/>
  <c r="E8"/>
  <c r="Q7"/>
  <c r="Q89" s="1"/>
  <c r="Q122" s="1"/>
  <c r="G7"/>
  <c r="G89" s="1"/>
  <c r="E7"/>
  <c r="E89" s="1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6"/>
  <c r="P117"/>
  <c r="P118"/>
  <c r="P119"/>
  <c r="P120"/>
  <c r="Q123"/>
  <c r="P123"/>
  <c r="Q124"/>
  <c r="P7"/>
  <c r="P89" s="1"/>
  <c r="P92"/>
  <c r="P112" s="1"/>
  <c r="P115"/>
  <c r="P121" s="1"/>
  <c r="P122" l="1"/>
  <c r="P124" s="1"/>
  <c r="C131" i="17" l="1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16" l="1"/>
  <c r="B131"/>
  <c r="D130"/>
  <c r="D129"/>
  <c r="D128"/>
  <c r="D127"/>
  <c r="D126"/>
  <c r="D131" s="1"/>
  <c r="D132" s="1"/>
  <c r="D134" s="1"/>
  <c r="N121"/>
  <c r="L121"/>
  <c r="O120"/>
  <c r="P120" s="1"/>
  <c r="M120"/>
  <c r="O119"/>
  <c r="P119" s="1"/>
  <c r="M119"/>
  <c r="O118"/>
  <c r="P118" s="1"/>
  <c r="M118"/>
  <c r="O117"/>
  <c r="P117" s="1"/>
  <c r="M117"/>
  <c r="O116"/>
  <c r="P116" s="1"/>
  <c r="M116"/>
  <c r="Q115"/>
  <c r="Q121" s="1"/>
  <c r="O115"/>
  <c r="O121" s="1"/>
  <c r="M115"/>
  <c r="M121" s="1"/>
  <c r="J112"/>
  <c r="H112"/>
  <c r="K111"/>
  <c r="P111" s="1"/>
  <c r="I111"/>
  <c r="K110"/>
  <c r="P110" s="1"/>
  <c r="I110"/>
  <c r="K109"/>
  <c r="P109" s="1"/>
  <c r="I109"/>
  <c r="K108"/>
  <c r="P108" s="1"/>
  <c r="I108"/>
  <c r="K107"/>
  <c r="P107" s="1"/>
  <c r="I107"/>
  <c r="K106"/>
  <c r="P106" s="1"/>
  <c r="I106"/>
  <c r="K105"/>
  <c r="P105" s="1"/>
  <c r="I105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K92"/>
  <c r="K112" s="1"/>
  <c r="I92"/>
  <c r="I112" s="1"/>
  <c r="F89"/>
  <c r="D89"/>
  <c r="G86"/>
  <c r="E86"/>
  <c r="G85"/>
  <c r="E85"/>
  <c r="G84"/>
  <c r="E84"/>
  <c r="G83"/>
  <c r="E83"/>
  <c r="G82"/>
  <c r="E82"/>
  <c r="Q81"/>
  <c r="G81"/>
  <c r="E81"/>
  <c r="Q80"/>
  <c r="G80"/>
  <c r="E80"/>
  <c r="Q79"/>
  <c r="G79"/>
  <c r="E79"/>
  <c r="Q78"/>
  <c r="G78"/>
  <c r="E78"/>
  <c r="Q77"/>
  <c r="G77"/>
  <c r="E77"/>
  <c r="Q76"/>
  <c r="G76"/>
  <c r="E76"/>
  <c r="Q75"/>
  <c r="G75"/>
  <c r="E75"/>
  <c r="Q74"/>
  <c r="G74"/>
  <c r="E74"/>
  <c r="Q73"/>
  <c r="G73"/>
  <c r="E73"/>
  <c r="Q72"/>
  <c r="G72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P72"/>
  <c r="P73"/>
  <c r="P74"/>
  <c r="P75"/>
  <c r="P76"/>
  <c r="P77"/>
  <c r="P78"/>
  <c r="P79"/>
  <c r="P80"/>
  <c r="P81"/>
  <c r="P82"/>
  <c r="P83"/>
  <c r="P85"/>
  <c r="P88"/>
  <c r="P87"/>
  <c r="P84"/>
  <c r="R89"/>
  <c r="P86"/>
  <c r="Q123"/>
  <c r="P123"/>
  <c r="Q124"/>
  <c r="P7"/>
  <c r="P89" s="1"/>
  <c r="P92"/>
  <c r="P112" s="1"/>
  <c r="P115"/>
  <c r="P121" s="1"/>
  <c r="P122" l="1"/>
  <c r="P124" s="1"/>
  <c r="C131" i="15" l="1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14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13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12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11" l="1"/>
  <c r="B131"/>
  <c r="D130"/>
  <c r="D129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10" l="1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9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8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7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6" l="1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5" l="1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E86"/>
  <c r="Q85"/>
  <c r="G85"/>
  <c r="E85"/>
  <c r="Q84"/>
  <c r="G84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P85"/>
  <c r="P57"/>
  <c r="P84"/>
  <c r="P86"/>
  <c r="Q123"/>
  <c r="P123"/>
  <c r="Q124"/>
  <c r="P7"/>
  <c r="P89" s="1"/>
  <c r="P92"/>
  <c r="P112" s="1"/>
  <c r="P115"/>
  <c r="P121" s="1"/>
  <c r="P122" l="1"/>
  <c r="P124" s="1"/>
  <c r="C131" i="4" l="1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3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C131" i="2"/>
  <c r="B131"/>
  <c r="D130"/>
  <c r="D129"/>
  <c r="D128"/>
  <c r="D127"/>
  <c r="D126"/>
  <c r="D131" s="1"/>
  <c r="D132" s="1"/>
  <c r="D134" s="1"/>
  <c r="N121"/>
  <c r="L121"/>
  <c r="Q120"/>
  <c r="O120"/>
  <c r="P120" s="1"/>
  <c r="M120"/>
  <c r="Q119"/>
  <c r="O119"/>
  <c r="P119" s="1"/>
  <c r="M119"/>
  <c r="Q118"/>
  <c r="O118"/>
  <c r="P118" s="1"/>
  <c r="M118"/>
  <c r="Q117"/>
  <c r="O117"/>
  <c r="P117" s="1"/>
  <c r="M117"/>
  <c r="Q116"/>
  <c r="O116"/>
  <c r="P116" s="1"/>
  <c r="M116"/>
  <c r="Q115"/>
  <c r="Q121" s="1"/>
  <c r="O115"/>
  <c r="O121" s="1"/>
  <c r="M115"/>
  <c r="M121" s="1"/>
  <c r="J112"/>
  <c r="H112"/>
  <c r="Q111"/>
  <c r="K111"/>
  <c r="P111" s="1"/>
  <c r="I111"/>
  <c r="Q110"/>
  <c r="K110"/>
  <c r="P110" s="1"/>
  <c r="I110"/>
  <c r="Q109"/>
  <c r="K109"/>
  <c r="P109" s="1"/>
  <c r="I109"/>
  <c r="Q108"/>
  <c r="K108"/>
  <c r="P108" s="1"/>
  <c r="I108"/>
  <c r="Q107"/>
  <c r="K107"/>
  <c r="P107" s="1"/>
  <c r="I107"/>
  <c r="Q106"/>
  <c r="K106"/>
  <c r="P106" s="1"/>
  <c r="I106"/>
  <c r="Q105"/>
  <c r="K105"/>
  <c r="P105" s="1"/>
  <c r="I105"/>
  <c r="Q104"/>
  <c r="K104"/>
  <c r="I104"/>
  <c r="Q103"/>
  <c r="K103"/>
  <c r="P103" s="1"/>
  <c r="I103"/>
  <c r="Q102"/>
  <c r="K102"/>
  <c r="P102" s="1"/>
  <c r="I102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P97" s="1"/>
  <c r="I97"/>
  <c r="Q96"/>
  <c r="K96"/>
  <c r="P96" s="1"/>
  <c r="I96"/>
  <c r="Q95"/>
  <c r="K95"/>
  <c r="P95" s="1"/>
  <c r="I95"/>
  <c r="Q94"/>
  <c r="K94"/>
  <c r="P94" s="1"/>
  <c r="I94"/>
  <c r="Q93"/>
  <c r="K93"/>
  <c r="P93" s="1"/>
  <c r="I93"/>
  <c r="Q92"/>
  <c r="Q112" s="1"/>
  <c r="K92"/>
  <c r="K112" s="1"/>
  <c r="I92"/>
  <c r="I112" s="1"/>
  <c r="F89"/>
  <c r="D89"/>
  <c r="Q88"/>
  <c r="G88"/>
  <c r="P88" s="1"/>
  <c r="E88"/>
  <c r="Q87"/>
  <c r="G87"/>
  <c r="P87" s="1"/>
  <c r="E87"/>
  <c r="Q86"/>
  <c r="G86"/>
  <c r="P86" s="1"/>
  <c r="E86"/>
  <c r="Q85"/>
  <c r="G85"/>
  <c r="P85" s="1"/>
  <c r="E85"/>
  <c r="Q84"/>
  <c r="G84"/>
  <c r="P84" s="1"/>
  <c r="E84"/>
  <c r="Q83"/>
  <c r="G83"/>
  <c r="P83" s="1"/>
  <c r="E83"/>
  <c r="Q82"/>
  <c r="G82"/>
  <c r="P82" s="1"/>
  <c r="E82"/>
  <c r="Q81"/>
  <c r="G81"/>
  <c r="P81" s="1"/>
  <c r="E81"/>
  <c r="Q80"/>
  <c r="G80"/>
  <c r="P80" s="1"/>
  <c r="E80"/>
  <c r="Q79"/>
  <c r="G79"/>
  <c r="P79" s="1"/>
  <c r="E79"/>
  <c r="Q78"/>
  <c r="G78"/>
  <c r="P78" s="1"/>
  <c r="E78"/>
  <c r="Q77"/>
  <c r="G77"/>
  <c r="P77" s="1"/>
  <c r="E77"/>
  <c r="Q76"/>
  <c r="G76"/>
  <c r="P76" s="1"/>
  <c r="E76"/>
  <c r="Q75"/>
  <c r="G75"/>
  <c r="P75" s="1"/>
  <c r="E75"/>
  <c r="Q74"/>
  <c r="G74"/>
  <c r="P74" s="1"/>
  <c r="E74"/>
  <c r="Q73"/>
  <c r="G73"/>
  <c r="P73" s="1"/>
  <c r="E73"/>
  <c r="Q72"/>
  <c r="G72"/>
  <c r="P72" s="1"/>
  <c r="E72"/>
  <c r="Q71"/>
  <c r="G71"/>
  <c r="P71" s="1"/>
  <c r="E71"/>
  <c r="Q70"/>
  <c r="G70"/>
  <c r="P70" s="1"/>
  <c r="E70"/>
  <c r="Q69"/>
  <c r="G69"/>
  <c r="P69" s="1"/>
  <c r="E69"/>
  <c r="Q68"/>
  <c r="G68"/>
  <c r="P68" s="1"/>
  <c r="E68"/>
  <c r="Q67"/>
  <c r="G67"/>
  <c r="P67" s="1"/>
  <c r="E67"/>
  <c r="Q66"/>
  <c r="G66"/>
  <c r="P66" s="1"/>
  <c r="E66"/>
  <c r="Q65"/>
  <c r="G65"/>
  <c r="P65" s="1"/>
  <c r="E65"/>
  <c r="Q64"/>
  <c r="G64"/>
  <c r="P64" s="1"/>
  <c r="E64"/>
  <c r="Q63"/>
  <c r="G63"/>
  <c r="P63" s="1"/>
  <c r="E63"/>
  <c r="Q62"/>
  <c r="G62"/>
  <c r="P62" s="1"/>
  <c r="E62"/>
  <c r="Q61"/>
  <c r="G61"/>
  <c r="P61" s="1"/>
  <c r="E61"/>
  <c r="Q60"/>
  <c r="G60"/>
  <c r="P60" s="1"/>
  <c r="E60"/>
  <c r="Q59"/>
  <c r="G59"/>
  <c r="P59" s="1"/>
  <c r="E59"/>
  <c r="Q58"/>
  <c r="G58"/>
  <c r="P58" s="1"/>
  <c r="E58"/>
  <c r="Q57"/>
  <c r="G57"/>
  <c r="P57" s="1"/>
  <c r="E57"/>
  <c r="Q56"/>
  <c r="G56"/>
  <c r="P56" s="1"/>
  <c r="E56"/>
  <c r="Q55"/>
  <c r="G55"/>
  <c r="P55" s="1"/>
  <c r="E55"/>
  <c r="Q54"/>
  <c r="G54"/>
  <c r="P54" s="1"/>
  <c r="E54"/>
  <c r="Q53"/>
  <c r="G53"/>
  <c r="P53" s="1"/>
  <c r="E53"/>
  <c r="Q52"/>
  <c r="G52"/>
  <c r="P52" s="1"/>
  <c r="E52"/>
  <c r="Q51"/>
  <c r="G51"/>
  <c r="P51" s="1"/>
  <c r="E51"/>
  <c r="Q50"/>
  <c r="G50"/>
  <c r="P50" s="1"/>
  <c r="E50"/>
  <c r="Q49"/>
  <c r="G49"/>
  <c r="P49" s="1"/>
  <c r="E49"/>
  <c r="Q48"/>
  <c r="G48"/>
  <c r="P48" s="1"/>
  <c r="E48"/>
  <c r="Q47"/>
  <c r="G47"/>
  <c r="P47" s="1"/>
  <c r="E47"/>
  <c r="Q46"/>
  <c r="G46"/>
  <c r="P46" s="1"/>
  <c r="E46"/>
  <c r="Q45"/>
  <c r="G45"/>
  <c r="P45" s="1"/>
  <c r="E45"/>
  <c r="Q44"/>
  <c r="G44"/>
  <c r="P44" s="1"/>
  <c r="E44"/>
  <c r="Q43"/>
  <c r="G43"/>
  <c r="P43" s="1"/>
  <c r="E43"/>
  <c r="Q42"/>
  <c r="G42"/>
  <c r="P42" s="1"/>
  <c r="E42"/>
  <c r="Q41"/>
  <c r="G41"/>
  <c r="P41" s="1"/>
  <c r="E41"/>
  <c r="Q40"/>
  <c r="G40"/>
  <c r="P40" s="1"/>
  <c r="E40"/>
  <c r="Q39"/>
  <c r="G39"/>
  <c r="P39" s="1"/>
  <c r="E39"/>
  <c r="Q38"/>
  <c r="G38"/>
  <c r="P38" s="1"/>
  <c r="E38"/>
  <c r="Q37"/>
  <c r="G37"/>
  <c r="P37" s="1"/>
  <c r="E37"/>
  <c r="Q36"/>
  <c r="G36"/>
  <c r="P36" s="1"/>
  <c r="E36"/>
  <c r="Q35"/>
  <c r="G35"/>
  <c r="P35" s="1"/>
  <c r="E35"/>
  <c r="Q34"/>
  <c r="G34"/>
  <c r="P34" s="1"/>
  <c r="E34"/>
  <c r="Q33"/>
  <c r="G33"/>
  <c r="P33" s="1"/>
  <c r="E33"/>
  <c r="Q32"/>
  <c r="G32"/>
  <c r="P32" s="1"/>
  <c r="E32"/>
  <c r="Q31"/>
  <c r="G31"/>
  <c r="P31" s="1"/>
  <c r="E31"/>
  <c r="Q30"/>
  <c r="G30"/>
  <c r="P30" s="1"/>
  <c r="E30"/>
  <c r="Q29"/>
  <c r="G29"/>
  <c r="P29" s="1"/>
  <c r="E29"/>
  <c r="Q28"/>
  <c r="G28"/>
  <c r="P28" s="1"/>
  <c r="E28"/>
  <c r="Q27"/>
  <c r="G27"/>
  <c r="P27" s="1"/>
  <c r="E27"/>
  <c r="Q26"/>
  <c r="G26"/>
  <c r="P26" s="1"/>
  <c r="E26"/>
  <c r="Q25"/>
  <c r="G25"/>
  <c r="P25" s="1"/>
  <c r="E25"/>
  <c r="Q24"/>
  <c r="G24"/>
  <c r="P24" s="1"/>
  <c r="E24"/>
  <c r="Q23"/>
  <c r="G23"/>
  <c r="P23" s="1"/>
  <c r="E23"/>
  <c r="Q22"/>
  <c r="G22"/>
  <c r="P22" s="1"/>
  <c r="E22"/>
  <c r="Q21"/>
  <c r="G21"/>
  <c r="P21" s="1"/>
  <c r="E21"/>
  <c r="Q20"/>
  <c r="G20"/>
  <c r="P20" s="1"/>
  <c r="E20"/>
  <c r="Q19"/>
  <c r="G19"/>
  <c r="P19" s="1"/>
  <c r="E19"/>
  <c r="Q18"/>
  <c r="G18"/>
  <c r="P18" s="1"/>
  <c r="E18"/>
  <c r="Q17"/>
  <c r="G17"/>
  <c r="P17" s="1"/>
  <c r="E17"/>
  <c r="Q16"/>
  <c r="G16"/>
  <c r="P16" s="1"/>
  <c r="E16"/>
  <c r="Q15"/>
  <c r="G15"/>
  <c r="P15" s="1"/>
  <c r="E15"/>
  <c r="Q14"/>
  <c r="G14"/>
  <c r="P14" s="1"/>
  <c r="E14"/>
  <c r="Q13"/>
  <c r="G13"/>
  <c r="P13" s="1"/>
  <c r="E13"/>
  <c r="Q12"/>
  <c r="G12"/>
  <c r="P12" s="1"/>
  <c r="E12"/>
  <c r="Q11"/>
  <c r="G11"/>
  <c r="P11" s="1"/>
  <c r="E11"/>
  <c r="Q10"/>
  <c r="G10"/>
  <c r="P10" s="1"/>
  <c r="E10"/>
  <c r="Q9"/>
  <c r="G9"/>
  <c r="P9" s="1"/>
  <c r="E9"/>
  <c r="Q8"/>
  <c r="G8"/>
  <c r="P8" s="1"/>
  <c r="E8"/>
  <c r="Q7"/>
  <c r="Q89" s="1"/>
  <c r="Q122" s="1"/>
  <c r="G7"/>
  <c r="G89" s="1"/>
  <c r="E7"/>
  <c r="E89" s="1"/>
  <c r="P104" l="1"/>
  <c r="Q123"/>
  <c r="P123"/>
  <c r="Q124"/>
  <c r="P7"/>
  <c r="P89" s="1"/>
  <c r="P92"/>
  <c r="P112" s="1"/>
  <c r="P115"/>
  <c r="P121" s="1"/>
  <c r="P122" l="1"/>
  <c r="P124" s="1"/>
  <c r="J137" i="1" l="1"/>
  <c r="D89"/>
  <c r="Q110" l="1"/>
  <c r="Q111"/>
  <c r="K110"/>
  <c r="K111"/>
  <c r="I110"/>
  <c r="I111"/>
  <c r="D126"/>
  <c r="D130"/>
  <c r="C131"/>
  <c r="B131"/>
  <c r="D128"/>
  <c r="D129"/>
  <c r="D127"/>
  <c r="N121"/>
  <c r="L121"/>
  <c r="Q93"/>
  <c r="Q94"/>
  <c r="Q95"/>
  <c r="Q96"/>
  <c r="Q97"/>
  <c r="Q98"/>
  <c r="Q99"/>
  <c r="Q100"/>
  <c r="Q101"/>
  <c r="Q102"/>
  <c r="Q103"/>
  <c r="Q104"/>
  <c r="Q105"/>
  <c r="Q106"/>
  <c r="Q107"/>
  <c r="Q108"/>
  <c r="Q109"/>
  <c r="Q9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7"/>
  <c r="Q116"/>
  <c r="Q117"/>
  <c r="Q118"/>
  <c r="Q119"/>
  <c r="Q120"/>
  <c r="Q115"/>
  <c r="O116"/>
  <c r="O117"/>
  <c r="O118"/>
  <c r="O119"/>
  <c r="O120"/>
  <c r="M116"/>
  <c r="M117"/>
  <c r="M118"/>
  <c r="M119"/>
  <c r="M120"/>
  <c r="O115"/>
  <c r="M115"/>
  <c r="J112"/>
  <c r="H112"/>
  <c r="K93"/>
  <c r="K94"/>
  <c r="K95"/>
  <c r="K96"/>
  <c r="K97"/>
  <c r="K98"/>
  <c r="K99"/>
  <c r="K100"/>
  <c r="K101"/>
  <c r="K102"/>
  <c r="K103"/>
  <c r="K104"/>
  <c r="K105"/>
  <c r="K106"/>
  <c r="K107"/>
  <c r="K108"/>
  <c r="K109"/>
  <c r="I93"/>
  <c r="I94"/>
  <c r="I95"/>
  <c r="I96"/>
  <c r="I97"/>
  <c r="I98"/>
  <c r="I99"/>
  <c r="I100"/>
  <c r="I101"/>
  <c r="I102"/>
  <c r="I103"/>
  <c r="I104"/>
  <c r="I105"/>
  <c r="I106"/>
  <c r="I107"/>
  <c r="I108"/>
  <c r="I109"/>
  <c r="K92"/>
  <c r="I92"/>
  <c r="Q89"/>
  <c r="F89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G7"/>
  <c r="E7"/>
  <c r="P88" l="1"/>
  <c r="P87"/>
  <c r="P86"/>
  <c r="P85"/>
  <c r="P84"/>
  <c r="P83"/>
  <c r="P82"/>
  <c r="P81"/>
  <c r="P80"/>
  <c r="P79"/>
  <c r="P78"/>
  <c r="P77"/>
  <c r="P75"/>
  <c r="P74"/>
  <c r="P73"/>
  <c r="P72"/>
  <c r="P71"/>
  <c r="P70"/>
  <c r="P69"/>
  <c r="P68"/>
  <c r="P67"/>
  <c r="P65"/>
  <c r="P63"/>
  <c r="P61"/>
  <c r="P60"/>
  <c r="P59"/>
  <c r="P58"/>
  <c r="P57"/>
  <c r="P56"/>
  <c r="P55"/>
  <c r="P54"/>
  <c r="P53"/>
  <c r="P52"/>
  <c r="P51"/>
  <c r="P49"/>
  <c r="P48"/>
  <c r="P47"/>
  <c r="P46"/>
  <c r="P45"/>
  <c r="P44"/>
  <c r="P43"/>
  <c r="P41"/>
  <c r="P40"/>
  <c r="P39"/>
  <c r="P38"/>
  <c r="P37"/>
  <c r="P35"/>
  <c r="P34"/>
  <c r="P33"/>
  <c r="P32"/>
  <c r="P31"/>
  <c r="P30"/>
  <c r="P29"/>
  <c r="P28"/>
  <c r="P27"/>
  <c r="P26"/>
  <c r="P25"/>
  <c r="P24"/>
  <c r="P23"/>
  <c r="P22"/>
  <c r="P21"/>
  <c r="P20"/>
  <c r="P19"/>
  <c r="P17"/>
  <c r="P15"/>
  <c r="P14"/>
  <c r="P13"/>
  <c r="P12"/>
  <c r="P11"/>
  <c r="P10"/>
  <c r="P9"/>
  <c r="P8"/>
  <c r="P109"/>
  <c r="P108"/>
  <c r="P106"/>
  <c r="P105"/>
  <c r="P104"/>
  <c r="P102"/>
  <c r="P101"/>
  <c r="P99"/>
  <c r="P96"/>
  <c r="P120"/>
  <c r="P116"/>
  <c r="P111"/>
  <c r="P110"/>
  <c r="P119"/>
  <c r="P117"/>
  <c r="P115"/>
  <c r="P107"/>
  <c r="P103"/>
  <c r="P100"/>
  <c r="P97"/>
  <c r="P95"/>
  <c r="P94"/>
  <c r="P92"/>
  <c r="Q112"/>
  <c r="P93"/>
  <c r="P66"/>
  <c r="P64"/>
  <c r="P62"/>
  <c r="P50"/>
  <c r="P42"/>
  <c r="P36"/>
  <c r="P18"/>
  <c r="P16"/>
  <c r="D131"/>
  <c r="D132" s="1"/>
  <c r="D134" s="1"/>
  <c r="P123" s="1"/>
  <c r="E89"/>
  <c r="G89"/>
  <c r="I112"/>
  <c r="K112"/>
  <c r="M121"/>
  <c r="O121"/>
  <c r="Q121"/>
  <c r="Q122" s="1"/>
  <c r="P118"/>
  <c r="P121" s="1"/>
  <c r="P98"/>
  <c r="P112" s="1"/>
  <c r="P76"/>
  <c r="P7"/>
  <c r="Q123" l="1"/>
  <c r="Q124" s="1"/>
  <c r="P89"/>
  <c r="P122" s="1"/>
  <c r="P124" s="1"/>
</calcChain>
</file>

<file path=xl/sharedStrings.xml><?xml version="1.0" encoding="utf-8"?>
<sst xmlns="http://schemas.openxmlformats.org/spreadsheetml/2006/main" count="3598" uniqueCount="166">
  <si>
    <t>رديف</t>
  </si>
  <si>
    <t>نام ماشين</t>
  </si>
  <si>
    <t>توان       (اسب بخار)</t>
  </si>
  <si>
    <t>تعداد(دستگاه )</t>
  </si>
  <si>
    <t xml:space="preserve">       مجموع توان واقعي (اسب بخار)</t>
  </si>
  <si>
    <t xml:space="preserve">مجموع توان استاندارد ( اسب بخار) </t>
  </si>
  <si>
    <t>عمر ماشين(سال)</t>
  </si>
  <si>
    <t>تا 13 سال</t>
  </si>
  <si>
    <t>%75توان</t>
  </si>
  <si>
    <t>بيش از 13 سال</t>
  </si>
  <si>
    <t>%50توان</t>
  </si>
  <si>
    <t>تراكتور</t>
  </si>
  <si>
    <t>يونيورسال(روماني)455</t>
  </si>
  <si>
    <t>يونيورسال(روماني)650</t>
  </si>
  <si>
    <t>فرگوسن240</t>
  </si>
  <si>
    <t>فرگوسن135</t>
  </si>
  <si>
    <t>فرگوسن165</t>
  </si>
  <si>
    <t>فرگوسن 285</t>
  </si>
  <si>
    <t>فرگوسن 185</t>
  </si>
  <si>
    <t>فرگوسن299</t>
  </si>
  <si>
    <t>فرگوسن475</t>
  </si>
  <si>
    <t>فرگوسن485</t>
  </si>
  <si>
    <t>فرگوسن800</t>
  </si>
  <si>
    <t>فرگوسن 399</t>
  </si>
  <si>
    <t>فرگوسن 6290</t>
  </si>
  <si>
    <t>جاندیر1030</t>
  </si>
  <si>
    <t>جاندیر2030</t>
  </si>
  <si>
    <t>جاندیر2040</t>
  </si>
  <si>
    <t>جاندیر2130</t>
  </si>
  <si>
    <t>جاندیر3130</t>
  </si>
  <si>
    <t>جاندیر3140</t>
  </si>
  <si>
    <t>جاندیر3350</t>
  </si>
  <si>
    <t>جاندیر4230</t>
  </si>
  <si>
    <t>جاندیر4450</t>
  </si>
  <si>
    <t>جاندیر4560</t>
  </si>
  <si>
    <t>نیوهلند125</t>
  </si>
  <si>
    <t>نیوهلند155</t>
  </si>
  <si>
    <t>نیوهلند6090</t>
  </si>
  <si>
    <t>نیوهلند7030</t>
  </si>
  <si>
    <t>والترا 8400</t>
  </si>
  <si>
    <t>والتراT171</t>
  </si>
  <si>
    <t>یوروپارس50B</t>
  </si>
  <si>
    <t>یوروپارس 400</t>
  </si>
  <si>
    <t>یوروپارس 404</t>
  </si>
  <si>
    <t>یوروپارس 824</t>
  </si>
  <si>
    <t>بی ام600</t>
  </si>
  <si>
    <t>بی ام650</t>
  </si>
  <si>
    <t>بی ام800</t>
  </si>
  <si>
    <t>تيم554</t>
  </si>
  <si>
    <t>تيم904</t>
  </si>
  <si>
    <t>گلدونی238</t>
  </si>
  <si>
    <t>گلدونی 938</t>
  </si>
  <si>
    <t>گلدونی 930</t>
  </si>
  <si>
    <t>گلدونی 950</t>
  </si>
  <si>
    <t>گلدونی 230</t>
  </si>
  <si>
    <t>گلدونی 341</t>
  </si>
  <si>
    <t>کوبوتا</t>
  </si>
  <si>
    <t>ایساکی</t>
  </si>
  <si>
    <t>DTMداروانا200</t>
  </si>
  <si>
    <t>باغي هينو</t>
  </si>
  <si>
    <t>فيات640</t>
  </si>
  <si>
    <t>هلدر</t>
  </si>
  <si>
    <t>ماهیندرا 6000</t>
  </si>
  <si>
    <t>ITM750</t>
  </si>
  <si>
    <t>سام 150</t>
  </si>
  <si>
    <t>سام 95</t>
  </si>
  <si>
    <t>اکراین</t>
  </si>
  <si>
    <t>ارويد254</t>
  </si>
  <si>
    <t>ارويد354</t>
  </si>
  <si>
    <t>يوتو904</t>
  </si>
  <si>
    <t>تافه</t>
  </si>
  <si>
    <t>اشتاير</t>
  </si>
  <si>
    <t>بلاروس921</t>
  </si>
  <si>
    <t>سپاهان</t>
  </si>
  <si>
    <t>كيس</t>
  </si>
  <si>
    <t>لديني135</t>
  </si>
  <si>
    <t>لديني165</t>
  </si>
  <si>
    <t>تيم 1003</t>
  </si>
  <si>
    <t>کلاس630C</t>
  </si>
  <si>
    <t>ارويد404</t>
  </si>
  <si>
    <t>برانسون2900</t>
  </si>
  <si>
    <t>بلاروس800</t>
  </si>
  <si>
    <t xml:space="preserve">داي دونگ </t>
  </si>
  <si>
    <t>فرگوسن1105</t>
  </si>
  <si>
    <t>یوتو1204</t>
  </si>
  <si>
    <t>فرگوسن1135</t>
  </si>
  <si>
    <t>فیات 6000</t>
  </si>
  <si>
    <t>جاندیر 6610</t>
  </si>
  <si>
    <t>فرگوسن 470</t>
  </si>
  <si>
    <t>جمع</t>
  </si>
  <si>
    <t>كمباين وچاپر خودگردان</t>
  </si>
  <si>
    <t>تا 7 سال</t>
  </si>
  <si>
    <t>بيش از  7 سال</t>
  </si>
  <si>
    <t>جاندیر955</t>
  </si>
  <si>
    <t>جاندیر1055</t>
  </si>
  <si>
    <t>جاندیر1165</t>
  </si>
  <si>
    <t>نیوهلند TC56</t>
  </si>
  <si>
    <t>نیوهلند 5070</t>
  </si>
  <si>
    <t>سهند 68S</t>
  </si>
  <si>
    <t>کلاس</t>
  </si>
  <si>
    <t>فرگوسن520</t>
  </si>
  <si>
    <t>كلاس مدیون</t>
  </si>
  <si>
    <t>سمپو65</t>
  </si>
  <si>
    <t>كمباين برنج فوتون23</t>
  </si>
  <si>
    <t>كمباين برنج سوزكي</t>
  </si>
  <si>
    <t>چاپر خودگردان روسي</t>
  </si>
  <si>
    <t>چاپر خودگردان كلاس</t>
  </si>
  <si>
    <t>كمباين دروگر گردستان</t>
  </si>
  <si>
    <t>کمباین برنج سینا</t>
  </si>
  <si>
    <t>کمباین برنج ICR20</t>
  </si>
  <si>
    <t xml:space="preserve">انواع تيلر ،دروگر،سمپاش موتوري (پشتي ،فرقوني وزنبه اي)  </t>
  </si>
  <si>
    <t>تا5 سال</t>
  </si>
  <si>
    <t>بيش از5 سال</t>
  </si>
  <si>
    <t xml:space="preserve"> انواع تیلر</t>
  </si>
  <si>
    <t>انواع سمپاش موتوری پشتی،فرقوني وزنبه اي</t>
  </si>
  <si>
    <t>كلتيواتور دو چرخ باغي</t>
  </si>
  <si>
    <t>جمع توان</t>
  </si>
  <si>
    <t>سطح زير كشت</t>
  </si>
  <si>
    <t>ضريب( واقعي ستون 11-  استاندارد ستون 12)</t>
  </si>
  <si>
    <t>سطح زراعي</t>
  </si>
  <si>
    <t>سطح باغي</t>
  </si>
  <si>
    <t>سال زراعي</t>
  </si>
  <si>
    <t>90-91</t>
  </si>
  <si>
    <t>91-92</t>
  </si>
  <si>
    <t>92-93</t>
  </si>
  <si>
    <t>93-94</t>
  </si>
  <si>
    <t>ميانگين 5 ساله</t>
  </si>
  <si>
    <t xml:space="preserve">سطح ايش </t>
  </si>
  <si>
    <t>جمع كل</t>
  </si>
  <si>
    <t>ساير</t>
  </si>
  <si>
    <t>انواع دروگر  غلات ( 3و4 چرخ)</t>
  </si>
  <si>
    <t>يونجه چين  (3،2و4چرخ)</t>
  </si>
  <si>
    <t>94-95</t>
  </si>
  <si>
    <t>جدول  محاسبه سطح (ضريب) واقعي واستاندارد مكانيزاسيون كشاورزي شهرستان    اصفهان    سال95 ( زراعي -باغي)</t>
  </si>
  <si>
    <t>جدول  محاسبه سطح (ضريب) واقعي واستاندارد مكانيزاسيون كشاورزي شهرستان فریدونشهر  سال95 ( زراعي -باغي)</t>
  </si>
  <si>
    <t>جدول  محاسبه سطح (ضريب) واقعي واستاندارد مكانيزاسيون كشاورزي شهرستان  خوروبیابانک  سال95 ( زراعي -باغي)</t>
  </si>
  <si>
    <t>جدول  محاسبه سطح (ضريب) واقعي واستاندارد مكانيزاسيون كشاورزي شهرستان دهاقان سال95 ( زراعي -باغي)</t>
  </si>
  <si>
    <t>جدول  محاسبه سطح (ضريب) واقعي واستاندارد مكانيزاسيون كشاورزي شهرستان شهرضا  سال95 ( زراعي -باغي)</t>
  </si>
  <si>
    <t>جدول  محاسبه سطح (ضريب) واقعي واستاندارد مكانيزاسيون كشاورزي شهرستان چادگان  سال95 ( زراعي -باغي)</t>
  </si>
  <si>
    <t>جدول  محاسبه سطح (ضريب) واقعي واستاندارد مكانيزاسيون كشاورزي شهرستان کاشان  سال95 ( زراعي -باغي)</t>
  </si>
  <si>
    <t>جدول  محاسبه سطح (ضريب) واقعي واستاندارد مكانيزاسيون كشاورزي شهرستان گلپايگان  سال95 ( زراعي -باغي)</t>
  </si>
  <si>
    <t>جدول  محاسبه سطح (ضريب) واقعي واستاندارد مكانيزاسيون كشاورزي شهرستان . .خمینی شهر ..  .  .  سال95 ( زراعي -باغي)</t>
  </si>
  <si>
    <t>جدول  محاسبه سطح (ضريب) واقعي واستاندارد مكانيزاسيون كشاورزي شهرستان  برخوار  سال95 ( زراعي -باغي)</t>
  </si>
  <si>
    <t xml:space="preserve"> </t>
  </si>
  <si>
    <t>جدول  محاسبه سطح (ضريب) واقعي واستاندارد مكانيزاسيون كشاورزي شهرستان  آران  و بیدگل  سال95 ( زراعي -باغي)</t>
  </si>
  <si>
    <t>توضیح: طبق اظهارات رئیس اداره تولیدات گیاهی مدیریت، در سال جاری تعریف سطح آیش تغییر نموده و طبق تعریف جدید سطح آیش شهرستان برابر 8000 هکتار میباشد</t>
  </si>
  <si>
    <t>جدول  محاسبه سطح (ضريب) واقعي واستاندارد مكانيزاسيون كشاورزي شهرستان اردستان سال95 ( زراعي -باغي)</t>
  </si>
  <si>
    <t>جدول  محاسبه سطح (ضريب) واقعي واستاندارد مكانيزاسيون كشاورزي شهرستان بویین میاندشت  سال95 ( زراعي -باغي)</t>
  </si>
  <si>
    <t>جدول  محاسبه سطح (ضريب) واقعي واستاندارد مكانيزاسيون كشاورزي شهرستان شاهین شهر و میمه  سال95 ( زراعي -باغي)</t>
  </si>
  <si>
    <t>جدول  محاسبه سطح (ضريب) واقعي واستاندارد مكانيزاسيون كشاورزي شهرستان فریدن  سال95 ( زراعي -باغي)</t>
  </si>
  <si>
    <t>جدول  محاسبه سطح (ضريب) واقعي واستاندارد مكانيزاسيون كشاورزي شهرستان لنجان  سال95 ( زراعي -باغي)</t>
  </si>
  <si>
    <t xml:space="preserve">لیونینگ </t>
  </si>
  <si>
    <t>کمباین ساینگ یانگ</t>
  </si>
  <si>
    <t>کمباین نیکان</t>
  </si>
  <si>
    <t>جدول  محاسبه سطح (ضريب) واقعي واستاندارد مكانيزاسيون كشاورزي شهرستان نجف آباد سال95 ( زراعي -باغي)</t>
  </si>
  <si>
    <t>جدول  محاسبه سطح (ضريب) واقعي واستاندارد مكانيزاسيون كشاورزي شهرستان  سمیرم  سال95 ( زراعي -باغي)</t>
  </si>
  <si>
    <t>جدول  محاسبه سطح (ضريب) واقعي واستاندارد مكانيزاسيون كشاورزي شهرستان نطنزسال95 ( زراعي -باغي)</t>
  </si>
  <si>
    <t>جدول  محاسبه سطح (ضريب) واقعي واستاندارد مكانيزاسيون كشاورزي شهرستان تیران و کرون  سال95 ( زراعي -باغي)</t>
  </si>
  <si>
    <t>جدول  محاسبه سطح (ضريب) واقعي واستاندارد مكانيزاسيون كشاورزي شهرستان خوانسار   سال95 ( زراعي -باغي)</t>
  </si>
  <si>
    <t>جدول  محاسبه سطح (ضريب) واقعي واستاندارد مكانيزاسيون كشاورزي شهرستان . فلاورجان. .. . .. .  .  سال95 ( زراعي -باغي)</t>
  </si>
  <si>
    <t>باغي bcs</t>
  </si>
  <si>
    <t>جدول  محاسبه سطح (ضريب) واقعي واستاندارد مكانيزاسيون كشاورزي شهرستان مباركه  سال95 ( زراعي -باغي)</t>
  </si>
  <si>
    <r>
      <t xml:space="preserve">جدول  محاسبه سطح (ضريب) واقعي واستاندارد مكانيزاسيون كشاورزي </t>
    </r>
    <r>
      <rPr>
        <sz val="11"/>
        <color indexed="10"/>
        <rFont val="B Titr"/>
        <charset val="178"/>
      </rPr>
      <t>شهرستان نایین</t>
    </r>
    <r>
      <rPr>
        <sz val="11"/>
        <color indexed="8"/>
        <rFont val="B Titr"/>
        <charset val="178"/>
      </rPr>
      <t xml:space="preserve">  سال95 ( زراعي -باغي)</t>
    </r>
  </si>
  <si>
    <t>كلاس آریون 640</t>
  </si>
  <si>
    <t>ساير( تو تراكst400)</t>
  </si>
  <si>
    <t>ساير-فورد و اذر 344- سام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</si>
</sst>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7"/>
      <color theme="1"/>
      <name val="B Titr"/>
      <charset val="178"/>
    </font>
    <font>
      <sz val="7"/>
      <name val="B Titr"/>
      <charset val="178"/>
    </font>
    <font>
      <sz val="7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7"/>
      <color indexed="8"/>
      <name val="B Titr"/>
      <charset val="178"/>
    </font>
    <font>
      <sz val="7"/>
      <color rgb="FFFF0000"/>
      <name val="B Titr"/>
      <charset val="178"/>
    </font>
    <font>
      <sz val="7.5"/>
      <name val="B Titr"/>
      <charset val="178"/>
    </font>
    <font>
      <sz val="7"/>
      <name val="Calibri"/>
      <family val="2"/>
      <scheme val="minor"/>
    </font>
    <font>
      <sz val="6"/>
      <name val="B Titr"/>
      <charset val="178"/>
    </font>
    <font>
      <sz val="11"/>
      <color indexed="10"/>
      <name val="B Titr"/>
      <charset val="178"/>
    </font>
    <font>
      <sz val="11"/>
      <color indexed="8"/>
      <name val="B Titr"/>
      <charset val="17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2" fillId="5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0" fontId="3" fillId="5" borderId="5" xfId="1" applyNumberFormat="1" applyFont="1" applyFill="1" applyBorder="1" applyAlignment="1">
      <alignment horizontal="center" vertical="center" wrapText="1" readingOrder="1"/>
    </xf>
    <xf numFmtId="0" fontId="3" fillId="2" borderId="5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3" fillId="8" borderId="5" xfId="1" applyNumberFormat="1" applyFont="1" applyFill="1" applyBorder="1" applyAlignment="1">
      <alignment horizontal="center" vertical="center" wrapText="1" readingOrder="2"/>
    </xf>
    <xf numFmtId="0" fontId="2" fillId="3" borderId="5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3" fillId="9" borderId="5" xfId="1" applyNumberFormat="1" applyFont="1" applyFill="1" applyBorder="1" applyAlignment="1">
      <alignment horizontal="center" vertical="center" wrapText="1" readingOrder="2"/>
    </xf>
    <xf numFmtId="0" fontId="4" fillId="9" borderId="0" xfId="1" applyFont="1" applyFill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3" fillId="10" borderId="5" xfId="1" applyNumberFormat="1" applyFont="1" applyFill="1" applyBorder="1" applyAlignment="1">
      <alignment horizontal="center" vertical="center" wrapText="1" readingOrder="2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3" fillId="10" borderId="1" xfId="1" applyNumberFormat="1" applyFont="1" applyFill="1" applyBorder="1" applyAlignment="1">
      <alignment horizontal="center" vertical="center" wrapText="1" readingOrder="2"/>
    </xf>
    <xf numFmtId="0" fontId="3" fillId="11" borderId="5" xfId="1" applyNumberFormat="1" applyFont="1" applyFill="1" applyBorder="1" applyAlignment="1">
      <alignment horizontal="center" vertical="center" wrapText="1" readingOrder="2"/>
    </xf>
    <xf numFmtId="1" fontId="2" fillId="3" borderId="5" xfId="1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/>
    </xf>
    <xf numFmtId="0" fontId="5" fillId="0" borderId="0" xfId="1" applyFont="1"/>
    <xf numFmtId="0" fontId="2" fillId="4" borderId="5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6" xfId="0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0" fontId="2" fillId="12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13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5" borderId="0" xfId="0" applyFont="1" applyFill="1"/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0" borderId="5" xfId="1" applyNumberFormat="1" applyFont="1" applyBorder="1" applyAlignment="1" applyProtection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8" fillId="13" borderId="5" xfId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horizontal="center" vertical="center"/>
    </xf>
    <xf numFmtId="0" fontId="2" fillId="7" borderId="5" xfId="1" applyFont="1" applyFill="1" applyBorder="1" applyAlignment="1" applyProtection="1">
      <alignment horizontal="center" vertical="center"/>
    </xf>
    <xf numFmtId="0" fontId="9" fillId="7" borderId="5" xfId="1" applyFont="1" applyFill="1" applyBorder="1" applyAlignment="1" applyProtection="1">
      <alignment horizontal="center" vertical="center"/>
    </xf>
    <xf numFmtId="0" fontId="2" fillId="5" borderId="5" xfId="1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5" xfId="1" applyNumberFormat="1" applyFont="1" applyBorder="1" applyAlignment="1" applyProtection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2" fillId="7" borderId="5" xfId="2" applyFont="1" applyFill="1" applyBorder="1" applyAlignment="1">
      <alignment horizontal="center" vertical="center"/>
    </xf>
    <xf numFmtId="0" fontId="3" fillId="7" borderId="5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/>
    </xf>
    <xf numFmtId="0" fontId="2" fillId="11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 wrapText="1" readingOrder="2"/>
    </xf>
    <xf numFmtId="0" fontId="3" fillId="5" borderId="2" xfId="1" applyNumberFormat="1" applyFont="1" applyFill="1" applyBorder="1" applyAlignment="1">
      <alignment horizontal="center" vertical="center" wrapText="1" readingOrder="2"/>
    </xf>
    <xf numFmtId="0" fontId="3" fillId="5" borderId="3" xfId="1" applyNumberFormat="1" applyFont="1" applyFill="1" applyBorder="1" applyAlignment="1">
      <alignment horizontal="center" vertical="center" wrapText="1" readingOrder="2"/>
    </xf>
    <xf numFmtId="0" fontId="2" fillId="6" borderId="8" xfId="1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center" vertical="center"/>
    </xf>
    <xf numFmtId="0" fontId="2" fillId="6" borderId="10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3" fillId="8" borderId="11" xfId="1" applyNumberFormat="1" applyFont="1" applyFill="1" applyBorder="1" applyAlignment="1">
      <alignment horizontal="center" vertical="center" wrapText="1" readingOrder="2"/>
    </xf>
    <xf numFmtId="0" fontId="3" fillId="8" borderId="12" xfId="1" applyNumberFormat="1" applyFont="1" applyFill="1" applyBorder="1" applyAlignment="1">
      <alignment horizontal="center" vertical="center" wrapText="1" readingOrder="2"/>
    </xf>
    <xf numFmtId="0" fontId="3" fillId="8" borderId="13" xfId="1" applyNumberFormat="1" applyFont="1" applyFill="1" applyBorder="1" applyAlignment="1">
      <alignment horizontal="center" vertical="center" wrapText="1" readingOrder="2"/>
    </xf>
    <xf numFmtId="0" fontId="3" fillId="8" borderId="14" xfId="1" applyNumberFormat="1" applyFont="1" applyFill="1" applyBorder="1" applyAlignment="1">
      <alignment horizontal="center" vertical="center" wrapText="1" readingOrder="2"/>
    </xf>
    <xf numFmtId="0" fontId="3" fillId="8" borderId="0" xfId="1" applyNumberFormat="1" applyFont="1" applyFill="1" applyBorder="1" applyAlignment="1">
      <alignment horizontal="center" vertical="center" wrapText="1" readingOrder="2"/>
    </xf>
    <xf numFmtId="0" fontId="3" fillId="8" borderId="15" xfId="1" applyNumberFormat="1" applyFont="1" applyFill="1" applyBorder="1" applyAlignment="1">
      <alignment horizontal="center" vertical="center" wrapText="1" readingOrder="2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3" fillId="8" borderId="8" xfId="1" applyNumberFormat="1" applyFont="1" applyFill="1" applyBorder="1" applyAlignment="1">
      <alignment horizontal="center" vertical="center" wrapText="1" readingOrder="2"/>
    </xf>
    <xf numFmtId="0" fontId="3" fillId="8" borderId="9" xfId="1" applyNumberFormat="1" applyFont="1" applyFill="1" applyBorder="1" applyAlignment="1">
      <alignment horizontal="center" vertical="center" wrapText="1" readingOrder="2"/>
    </xf>
    <xf numFmtId="0" fontId="3" fillId="8" borderId="10" xfId="1" applyNumberFormat="1" applyFont="1" applyFill="1" applyBorder="1" applyAlignment="1">
      <alignment horizontal="center" vertical="center" wrapText="1" readingOrder="2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rightToLeft="1" workbookViewId="0">
      <selection activeCell="D36" sqref="D36:D66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.42578125" bestFit="1" customWidth="1"/>
    <col min="5" max="5" width="5.85546875" bestFit="1" customWidth="1"/>
    <col min="6" max="6" width="7.140625" bestFit="1" customWidth="1"/>
    <col min="7" max="7" width="6.140625" bestFit="1" customWidth="1"/>
    <col min="8" max="8" width="4.42578125" bestFit="1" customWidth="1"/>
    <col min="9" max="9" width="5.14062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2" t="s">
        <v>8</v>
      </c>
      <c r="F4" s="33" t="s">
        <v>9</v>
      </c>
      <c r="G4" s="2" t="s">
        <v>10</v>
      </c>
      <c r="H4" s="2"/>
      <c r="I4" s="2"/>
      <c r="J4" s="2"/>
      <c r="K4" s="2"/>
      <c r="L4" s="2"/>
      <c r="M4" s="2"/>
      <c r="N4" s="2"/>
      <c r="O4" s="2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2"/>
      <c r="F5" s="3">
        <v>5</v>
      </c>
      <c r="G5" s="2"/>
      <c r="H5" s="3">
        <v>6</v>
      </c>
      <c r="I5" s="2"/>
      <c r="J5" s="3">
        <v>7</v>
      </c>
      <c r="K5" s="2"/>
      <c r="L5" s="3">
        <v>8</v>
      </c>
      <c r="M5" s="2"/>
      <c r="N5" s="3">
        <v>9</v>
      </c>
      <c r="O5" s="2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>
        <v>70</v>
      </c>
      <c r="G7" s="2">
        <f>F7*C7*0.5</f>
        <v>1540</v>
      </c>
      <c r="H7" s="157"/>
      <c r="I7" s="158"/>
      <c r="J7" s="158"/>
      <c r="K7" s="158"/>
      <c r="L7" s="158"/>
      <c r="M7" s="158"/>
      <c r="N7" s="158"/>
      <c r="O7" s="159"/>
      <c r="P7" s="9">
        <f>G7+E7</f>
        <v>1540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860</v>
      </c>
      <c r="G8" s="38">
        <f t="shared" ref="G8:G71" si="1">F8*C8*0.5</f>
        <v>27950</v>
      </c>
      <c r="H8" s="160"/>
      <c r="I8" s="161"/>
      <c r="J8" s="161"/>
      <c r="K8" s="161"/>
      <c r="L8" s="161"/>
      <c r="M8" s="161"/>
      <c r="N8" s="161"/>
      <c r="O8" s="162"/>
      <c r="P8" s="41">
        <f t="shared" ref="P8:P71" si="2">G8+E8</f>
        <v>27950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/>
      <c r="E9" s="8">
        <f t="shared" si="0"/>
        <v>0</v>
      </c>
      <c r="F9" s="7"/>
      <c r="G9" s="38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41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38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41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38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41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>
        <v>40</v>
      </c>
      <c r="G12" s="38">
        <f t="shared" si="1"/>
        <v>1240</v>
      </c>
      <c r="H12" s="160"/>
      <c r="I12" s="161"/>
      <c r="J12" s="161"/>
      <c r="K12" s="161"/>
      <c r="L12" s="161"/>
      <c r="M12" s="161"/>
      <c r="N12" s="161"/>
      <c r="O12" s="162"/>
      <c r="P12" s="41">
        <f t="shared" si="2"/>
        <v>1240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7">
        <v>700</v>
      </c>
      <c r="E13" s="8">
        <f t="shared" si="0"/>
        <v>39375</v>
      </c>
      <c r="F13" s="7">
        <v>1335</v>
      </c>
      <c r="G13" s="38">
        <f t="shared" si="1"/>
        <v>50062.5</v>
      </c>
      <c r="H13" s="160"/>
      <c r="I13" s="161"/>
      <c r="J13" s="161"/>
      <c r="K13" s="161"/>
      <c r="L13" s="161"/>
      <c r="M13" s="161"/>
      <c r="N13" s="161"/>
      <c r="O13" s="162"/>
      <c r="P13" s="41">
        <f t="shared" si="2"/>
        <v>89437.5</v>
      </c>
      <c r="Q13" s="10">
        <f t="shared" si="3"/>
        <v>52500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>
        <v>54</v>
      </c>
      <c r="G14" s="38">
        <f t="shared" si="1"/>
        <v>2025</v>
      </c>
      <c r="H14" s="160"/>
      <c r="I14" s="161"/>
      <c r="J14" s="161"/>
      <c r="K14" s="161"/>
      <c r="L14" s="161"/>
      <c r="M14" s="161"/>
      <c r="N14" s="161"/>
      <c r="O14" s="162"/>
      <c r="P14" s="41">
        <f t="shared" si="2"/>
        <v>2025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55</v>
      </c>
      <c r="E15" s="8">
        <f t="shared" si="0"/>
        <v>3382.5</v>
      </c>
      <c r="F15" s="7"/>
      <c r="G15" s="38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41">
        <f t="shared" si="2"/>
        <v>3382.5</v>
      </c>
      <c r="Q15" s="10">
        <f t="shared" si="3"/>
        <v>4510</v>
      </c>
    </row>
    <row r="16" spans="1:17" ht="17.25">
      <c r="A16" s="4"/>
      <c r="B16" s="5" t="s">
        <v>20</v>
      </c>
      <c r="C16" s="6">
        <v>75</v>
      </c>
      <c r="D16" s="7">
        <v>20</v>
      </c>
      <c r="E16" s="8">
        <f t="shared" si="0"/>
        <v>1125</v>
      </c>
      <c r="F16" s="7"/>
      <c r="G16" s="38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41">
        <f t="shared" si="2"/>
        <v>1125</v>
      </c>
      <c r="Q16" s="10">
        <f t="shared" si="3"/>
        <v>1500</v>
      </c>
    </row>
    <row r="17" spans="1:17" ht="17.25">
      <c r="A17" s="4"/>
      <c r="B17" s="5" t="s">
        <v>21</v>
      </c>
      <c r="C17" s="6">
        <v>82</v>
      </c>
      <c r="D17" s="7">
        <v>20</v>
      </c>
      <c r="E17" s="8">
        <f t="shared" si="0"/>
        <v>1230</v>
      </c>
      <c r="F17" s="7"/>
      <c r="G17" s="38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41">
        <f t="shared" si="2"/>
        <v>1230</v>
      </c>
      <c r="Q17" s="10">
        <f t="shared" si="3"/>
        <v>1640</v>
      </c>
    </row>
    <row r="18" spans="1:17" ht="17.25">
      <c r="A18" s="4"/>
      <c r="B18" s="5" t="s">
        <v>22</v>
      </c>
      <c r="C18" s="6">
        <v>84</v>
      </c>
      <c r="D18" s="7">
        <v>21</v>
      </c>
      <c r="E18" s="8">
        <f t="shared" si="0"/>
        <v>1323</v>
      </c>
      <c r="F18" s="7"/>
      <c r="G18" s="38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41">
        <f t="shared" si="2"/>
        <v>1323</v>
      </c>
      <c r="Q18" s="10">
        <f t="shared" si="3"/>
        <v>1764</v>
      </c>
    </row>
    <row r="19" spans="1:17" ht="17.25">
      <c r="A19" s="4"/>
      <c r="B19" s="5" t="s">
        <v>23</v>
      </c>
      <c r="C19" s="6">
        <v>110</v>
      </c>
      <c r="D19" s="58">
        <v>285</v>
      </c>
      <c r="E19" s="8">
        <f t="shared" si="0"/>
        <v>23512.5</v>
      </c>
      <c r="F19" s="58">
        <v>388</v>
      </c>
      <c r="G19" s="38">
        <f t="shared" si="1"/>
        <v>21340</v>
      </c>
      <c r="H19" s="160"/>
      <c r="I19" s="161"/>
      <c r="J19" s="161"/>
      <c r="K19" s="161"/>
      <c r="L19" s="161"/>
      <c r="M19" s="161"/>
      <c r="N19" s="161"/>
      <c r="O19" s="162"/>
      <c r="P19" s="41">
        <f t="shared" si="2"/>
        <v>44852.5</v>
      </c>
      <c r="Q19" s="10">
        <f t="shared" si="3"/>
        <v>31350</v>
      </c>
    </row>
    <row r="20" spans="1:17" ht="17.25">
      <c r="A20" s="4"/>
      <c r="B20" s="5" t="s">
        <v>83</v>
      </c>
      <c r="C20" s="38">
        <v>110</v>
      </c>
      <c r="D20" s="7"/>
      <c r="E20" s="8">
        <f t="shared" si="0"/>
        <v>0</v>
      </c>
      <c r="F20" s="7"/>
      <c r="G20" s="38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41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38">
        <v>150</v>
      </c>
      <c r="D21" s="7"/>
      <c r="E21" s="8">
        <f t="shared" si="0"/>
        <v>0</v>
      </c>
      <c r="F21" s="7"/>
      <c r="G21" s="38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41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7"/>
      <c r="G22" s="38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41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/>
      <c r="G23" s="38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41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>
        <v>1</v>
      </c>
      <c r="G24" s="38">
        <f t="shared" si="1"/>
        <v>30</v>
      </c>
      <c r="H24" s="160"/>
      <c r="I24" s="161"/>
      <c r="J24" s="161"/>
      <c r="K24" s="161"/>
      <c r="L24" s="161"/>
      <c r="M24" s="161"/>
      <c r="N24" s="161"/>
      <c r="O24" s="162"/>
      <c r="P24" s="41">
        <f t="shared" si="2"/>
        <v>30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7">
        <v>235</v>
      </c>
      <c r="G25" s="38">
        <f t="shared" si="1"/>
        <v>8695</v>
      </c>
      <c r="H25" s="160"/>
      <c r="I25" s="161"/>
      <c r="J25" s="161"/>
      <c r="K25" s="161"/>
      <c r="L25" s="161"/>
      <c r="M25" s="161"/>
      <c r="N25" s="161"/>
      <c r="O25" s="162"/>
      <c r="P25" s="41">
        <f t="shared" si="2"/>
        <v>8695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>
        <v>55</v>
      </c>
      <c r="G26" s="38">
        <f t="shared" si="1"/>
        <v>2145</v>
      </c>
      <c r="H26" s="160"/>
      <c r="I26" s="161"/>
      <c r="J26" s="161"/>
      <c r="K26" s="161"/>
      <c r="L26" s="161"/>
      <c r="M26" s="161"/>
      <c r="N26" s="161"/>
      <c r="O26" s="162"/>
      <c r="P26" s="41">
        <f t="shared" si="2"/>
        <v>2145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>
        <v>9</v>
      </c>
      <c r="G27" s="38">
        <f t="shared" si="1"/>
        <v>450</v>
      </c>
      <c r="H27" s="160"/>
      <c r="I27" s="161"/>
      <c r="J27" s="161"/>
      <c r="K27" s="161"/>
      <c r="L27" s="161"/>
      <c r="M27" s="161"/>
      <c r="N27" s="161"/>
      <c r="O27" s="162"/>
      <c r="P27" s="41">
        <f t="shared" si="2"/>
        <v>450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>
        <v>34</v>
      </c>
      <c r="G28" s="38">
        <f t="shared" si="1"/>
        <v>1802</v>
      </c>
      <c r="H28" s="160"/>
      <c r="I28" s="161"/>
      <c r="J28" s="161"/>
      <c r="K28" s="161"/>
      <c r="L28" s="161"/>
      <c r="M28" s="161"/>
      <c r="N28" s="161"/>
      <c r="O28" s="162"/>
      <c r="P28" s="41">
        <f t="shared" si="2"/>
        <v>1802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>
        <v>23</v>
      </c>
      <c r="G29" s="38">
        <f t="shared" si="1"/>
        <v>1219</v>
      </c>
      <c r="H29" s="160"/>
      <c r="I29" s="161"/>
      <c r="J29" s="161"/>
      <c r="K29" s="161"/>
      <c r="L29" s="161"/>
      <c r="M29" s="161"/>
      <c r="N29" s="161"/>
      <c r="O29" s="162"/>
      <c r="P29" s="41">
        <f t="shared" si="2"/>
        <v>1219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>
        <v>24</v>
      </c>
      <c r="G30" s="38">
        <f t="shared" si="1"/>
        <v>1440</v>
      </c>
      <c r="H30" s="160"/>
      <c r="I30" s="161"/>
      <c r="J30" s="161"/>
      <c r="K30" s="161"/>
      <c r="L30" s="161"/>
      <c r="M30" s="161"/>
      <c r="N30" s="161"/>
      <c r="O30" s="162"/>
      <c r="P30" s="41">
        <f t="shared" si="2"/>
        <v>1440</v>
      </c>
      <c r="Q30" s="10">
        <f t="shared" si="3"/>
        <v>0</v>
      </c>
    </row>
    <row r="31" spans="1:17" ht="17.25">
      <c r="A31" s="4"/>
      <c r="B31" s="5" t="s">
        <v>87</v>
      </c>
      <c r="C31" s="38">
        <v>120</v>
      </c>
      <c r="D31" s="7"/>
      <c r="E31" s="8">
        <f t="shared" si="0"/>
        <v>0</v>
      </c>
      <c r="F31" s="7"/>
      <c r="G31" s="38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41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>
        <v>6</v>
      </c>
      <c r="G32" s="38">
        <f t="shared" si="1"/>
        <v>480</v>
      </c>
      <c r="H32" s="160"/>
      <c r="I32" s="161"/>
      <c r="J32" s="161"/>
      <c r="K32" s="161"/>
      <c r="L32" s="161"/>
      <c r="M32" s="161"/>
      <c r="N32" s="161"/>
      <c r="O32" s="162"/>
      <c r="P32" s="41">
        <f t="shared" si="2"/>
        <v>480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38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41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38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41">
        <f t="shared" si="2"/>
        <v>0</v>
      </c>
      <c r="Q34" s="10">
        <f t="shared" si="3"/>
        <v>0</v>
      </c>
    </row>
    <row r="35" spans="1:17" ht="28.5">
      <c r="A35" s="4"/>
      <c r="B35" s="5" t="s">
        <v>36</v>
      </c>
      <c r="C35" s="6">
        <v>155</v>
      </c>
      <c r="D35" s="7">
        <v>35</v>
      </c>
      <c r="E35" s="8">
        <f t="shared" si="0"/>
        <v>4068.75</v>
      </c>
      <c r="F35" s="7"/>
      <c r="G35" s="38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41">
        <f t="shared" si="2"/>
        <v>4068.75</v>
      </c>
      <c r="Q35" s="10">
        <f t="shared" si="3"/>
        <v>5425</v>
      </c>
    </row>
    <row r="36" spans="1:17" ht="17.25">
      <c r="A36" s="4"/>
      <c r="B36" s="5" t="s">
        <v>37</v>
      </c>
      <c r="C36" s="6">
        <v>165</v>
      </c>
      <c r="D36" s="7">
        <v>5</v>
      </c>
      <c r="E36" s="8">
        <f t="shared" si="0"/>
        <v>618.75</v>
      </c>
      <c r="F36" s="7"/>
      <c r="G36" s="38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41">
        <f t="shared" si="2"/>
        <v>618.75</v>
      </c>
      <c r="Q36" s="10">
        <f t="shared" si="3"/>
        <v>825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38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41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38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41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>
        <v>8</v>
      </c>
      <c r="E39" s="8">
        <f t="shared" si="0"/>
        <v>1104</v>
      </c>
      <c r="F39" s="7"/>
      <c r="G39" s="38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41">
        <f t="shared" si="2"/>
        <v>1104</v>
      </c>
      <c r="Q39" s="10">
        <f t="shared" si="3"/>
        <v>1472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38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41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>
        <v>4</v>
      </c>
      <c r="E41" s="8">
        <f t="shared" si="0"/>
        <v>120</v>
      </c>
      <c r="F41" s="7"/>
      <c r="G41" s="38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41">
        <f t="shared" si="2"/>
        <v>120</v>
      </c>
      <c r="Q41" s="10">
        <f t="shared" si="3"/>
        <v>160</v>
      </c>
    </row>
    <row r="42" spans="1:17" ht="17.25">
      <c r="A42" s="4"/>
      <c r="B42" s="5" t="s">
        <v>43</v>
      </c>
      <c r="C42" s="6">
        <v>40</v>
      </c>
      <c r="D42" s="7">
        <v>3</v>
      </c>
      <c r="E42" s="8">
        <f t="shared" si="0"/>
        <v>90</v>
      </c>
      <c r="F42" s="7"/>
      <c r="G42" s="38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41">
        <f t="shared" si="2"/>
        <v>90</v>
      </c>
      <c r="Q42" s="10">
        <f t="shared" si="3"/>
        <v>120</v>
      </c>
    </row>
    <row r="43" spans="1:17" ht="17.25">
      <c r="A43" s="4"/>
      <c r="B43" s="5" t="s">
        <v>44</v>
      </c>
      <c r="C43" s="6">
        <v>82</v>
      </c>
      <c r="D43" s="7">
        <v>1</v>
      </c>
      <c r="E43" s="8">
        <f t="shared" si="0"/>
        <v>61.5</v>
      </c>
      <c r="F43" s="7"/>
      <c r="G43" s="38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41">
        <f t="shared" si="2"/>
        <v>61.5</v>
      </c>
      <c r="Q43" s="10">
        <f t="shared" si="3"/>
        <v>82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/>
      <c r="G44" s="38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41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>
        <v>180</v>
      </c>
      <c r="G45" s="38">
        <f t="shared" si="1"/>
        <v>5850</v>
      </c>
      <c r="H45" s="160"/>
      <c r="I45" s="161"/>
      <c r="J45" s="161"/>
      <c r="K45" s="161"/>
      <c r="L45" s="161"/>
      <c r="M45" s="161"/>
      <c r="N45" s="161"/>
      <c r="O45" s="162"/>
      <c r="P45" s="41">
        <f t="shared" si="2"/>
        <v>5850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/>
      <c r="G46" s="38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41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38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41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38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41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3</v>
      </c>
      <c r="E49" s="8">
        <f t="shared" si="0"/>
        <v>85.5</v>
      </c>
      <c r="F49" s="7">
        <v>5</v>
      </c>
      <c r="G49" s="38">
        <f t="shared" si="1"/>
        <v>95</v>
      </c>
      <c r="H49" s="160"/>
      <c r="I49" s="161"/>
      <c r="J49" s="161"/>
      <c r="K49" s="161"/>
      <c r="L49" s="161"/>
      <c r="M49" s="161"/>
      <c r="N49" s="161"/>
      <c r="O49" s="162"/>
      <c r="P49" s="41">
        <f t="shared" si="2"/>
        <v>180.5</v>
      </c>
      <c r="Q49" s="10">
        <f t="shared" si="3"/>
        <v>114</v>
      </c>
    </row>
    <row r="50" spans="1:17" ht="17.25">
      <c r="A50" s="4"/>
      <c r="B50" s="5" t="s">
        <v>51</v>
      </c>
      <c r="C50" s="6">
        <v>38</v>
      </c>
      <c r="D50" s="7">
        <v>3</v>
      </c>
      <c r="E50" s="8">
        <f t="shared" si="0"/>
        <v>85.5</v>
      </c>
      <c r="F50" s="7"/>
      <c r="G50" s="38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41">
        <f t="shared" si="2"/>
        <v>85.5</v>
      </c>
      <c r="Q50" s="10">
        <f t="shared" si="3"/>
        <v>114</v>
      </c>
    </row>
    <row r="51" spans="1:17" ht="17.25">
      <c r="A51" s="4"/>
      <c r="B51" s="5" t="s">
        <v>52</v>
      </c>
      <c r="C51" s="6">
        <v>30</v>
      </c>
      <c r="D51" s="7"/>
      <c r="E51" s="8">
        <f t="shared" si="0"/>
        <v>0</v>
      </c>
      <c r="F51" s="7">
        <v>4</v>
      </c>
      <c r="G51" s="38">
        <f t="shared" si="1"/>
        <v>60</v>
      </c>
      <c r="H51" s="160"/>
      <c r="I51" s="161"/>
      <c r="J51" s="161"/>
      <c r="K51" s="161"/>
      <c r="L51" s="161"/>
      <c r="M51" s="161"/>
      <c r="N51" s="161"/>
      <c r="O51" s="162"/>
      <c r="P51" s="41">
        <f t="shared" si="2"/>
        <v>60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1</v>
      </c>
      <c r="E52" s="8">
        <f t="shared" si="0"/>
        <v>31.5</v>
      </c>
      <c r="F52" s="7"/>
      <c r="G52" s="38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41">
        <f t="shared" si="2"/>
        <v>31.5</v>
      </c>
      <c r="Q52" s="10">
        <f t="shared" si="3"/>
        <v>42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38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41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38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41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>
        <v>9</v>
      </c>
      <c r="G55" s="38">
        <f t="shared" si="1"/>
        <v>112.5</v>
      </c>
      <c r="H55" s="160"/>
      <c r="I55" s="161"/>
      <c r="J55" s="161"/>
      <c r="K55" s="161"/>
      <c r="L55" s="161"/>
      <c r="M55" s="161"/>
      <c r="N55" s="161"/>
      <c r="O55" s="162"/>
      <c r="P55" s="41">
        <f t="shared" si="2"/>
        <v>112.5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>
        <v>2</v>
      </c>
      <c r="G56" s="38">
        <f t="shared" si="1"/>
        <v>30</v>
      </c>
      <c r="H56" s="160"/>
      <c r="I56" s="161"/>
      <c r="J56" s="161"/>
      <c r="K56" s="161"/>
      <c r="L56" s="161"/>
      <c r="M56" s="161"/>
      <c r="N56" s="161"/>
      <c r="O56" s="162"/>
      <c r="P56" s="41">
        <f t="shared" si="2"/>
        <v>30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4</v>
      </c>
      <c r="E57" s="8">
        <f t="shared" si="0"/>
        <v>84</v>
      </c>
      <c r="F57" s="7"/>
      <c r="G57" s="38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41">
        <f t="shared" si="2"/>
        <v>84</v>
      </c>
      <c r="Q57" s="10">
        <f t="shared" si="3"/>
        <v>112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38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41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/>
      <c r="G59" s="38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41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38">
        <v>100</v>
      </c>
      <c r="D60" s="7"/>
      <c r="E60" s="8">
        <f t="shared" si="0"/>
        <v>0</v>
      </c>
      <c r="F60" s="7"/>
      <c r="G60" s="38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41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>
        <v>1</v>
      </c>
      <c r="G61" s="38">
        <f t="shared" si="1"/>
        <v>17.5</v>
      </c>
      <c r="H61" s="160"/>
      <c r="I61" s="161"/>
      <c r="J61" s="161"/>
      <c r="K61" s="161"/>
      <c r="L61" s="161"/>
      <c r="M61" s="161"/>
      <c r="N61" s="161"/>
      <c r="O61" s="162"/>
      <c r="P61" s="41">
        <f t="shared" si="2"/>
        <v>17.5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10</v>
      </c>
      <c r="E62" s="8">
        <f t="shared" si="0"/>
        <v>442.5</v>
      </c>
      <c r="F62" s="7"/>
      <c r="G62" s="38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41">
        <f t="shared" si="2"/>
        <v>442.5</v>
      </c>
      <c r="Q62" s="10">
        <f t="shared" si="3"/>
        <v>590</v>
      </c>
    </row>
    <row r="63" spans="1:17" ht="17.25">
      <c r="A63" s="4"/>
      <c r="B63" s="5" t="s">
        <v>63</v>
      </c>
      <c r="C63" s="6">
        <v>75</v>
      </c>
      <c r="D63" s="7">
        <v>13</v>
      </c>
      <c r="E63" s="8">
        <f t="shared" si="0"/>
        <v>731.25</v>
      </c>
      <c r="F63" s="7">
        <v>35</v>
      </c>
      <c r="G63" s="38">
        <f t="shared" si="1"/>
        <v>1312.5</v>
      </c>
      <c r="H63" s="160"/>
      <c r="I63" s="161"/>
      <c r="J63" s="161"/>
      <c r="K63" s="161"/>
      <c r="L63" s="161"/>
      <c r="M63" s="161"/>
      <c r="N63" s="161"/>
      <c r="O63" s="162"/>
      <c r="P63" s="41">
        <f t="shared" si="2"/>
        <v>2043.75</v>
      </c>
      <c r="Q63" s="10">
        <f t="shared" si="3"/>
        <v>975</v>
      </c>
    </row>
    <row r="64" spans="1:17" ht="17.25">
      <c r="A64" s="4"/>
      <c r="B64" s="5" t="s">
        <v>64</v>
      </c>
      <c r="C64" s="6">
        <v>160</v>
      </c>
      <c r="D64" s="7">
        <v>10</v>
      </c>
      <c r="E64" s="8">
        <f t="shared" si="0"/>
        <v>1200</v>
      </c>
      <c r="F64" s="7"/>
      <c r="G64" s="38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41">
        <f t="shared" si="2"/>
        <v>1200</v>
      </c>
      <c r="Q64" s="10">
        <f t="shared" si="3"/>
        <v>1600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38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41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>
        <v>1</v>
      </c>
      <c r="E66" s="8">
        <f t="shared" si="0"/>
        <v>157.5</v>
      </c>
      <c r="F66" s="7"/>
      <c r="G66" s="38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41">
        <f t="shared" si="2"/>
        <v>157.5</v>
      </c>
      <c r="Q66" s="10">
        <f t="shared" si="3"/>
        <v>210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38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41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38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41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38">
        <v>75</v>
      </c>
      <c r="D69" s="7"/>
      <c r="E69" s="8">
        <f t="shared" si="0"/>
        <v>0</v>
      </c>
      <c r="F69" s="7"/>
      <c r="G69" s="38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41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0"/>
        <v>0</v>
      </c>
      <c r="F70" s="7"/>
      <c r="G70" s="38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41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38">
        <v>120</v>
      </c>
      <c r="D71" s="7"/>
      <c r="E71" s="8">
        <f t="shared" si="0"/>
        <v>0</v>
      </c>
      <c r="F71" s="7"/>
      <c r="G71" s="38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41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38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41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38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41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40">
        <v>80</v>
      </c>
      <c r="D74" s="7"/>
      <c r="E74" s="8">
        <f t="shared" si="4"/>
        <v>0</v>
      </c>
      <c r="F74" s="7"/>
      <c r="G74" s="38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41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38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41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38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41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1</v>
      </c>
      <c r="E77" s="8">
        <f t="shared" si="4"/>
        <v>90</v>
      </c>
      <c r="F77" s="7"/>
      <c r="G77" s="38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41">
        <f t="shared" si="6"/>
        <v>90</v>
      </c>
      <c r="Q77" s="10">
        <f t="shared" si="7"/>
        <v>120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38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41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38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41">
        <f t="shared" si="6"/>
        <v>0</v>
      </c>
      <c r="Q79" s="10">
        <f t="shared" si="7"/>
        <v>0</v>
      </c>
    </row>
    <row r="80" spans="1:17" ht="17.25">
      <c r="A80" s="2"/>
      <c r="B80" s="5" t="s">
        <v>77</v>
      </c>
      <c r="C80" s="11">
        <v>100</v>
      </c>
      <c r="D80" s="7"/>
      <c r="E80" s="8">
        <f t="shared" si="4"/>
        <v>0</v>
      </c>
      <c r="F80" s="7"/>
      <c r="G80" s="38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41">
        <f t="shared" si="6"/>
        <v>0</v>
      </c>
      <c r="Q80" s="10">
        <f t="shared" si="7"/>
        <v>0</v>
      </c>
    </row>
    <row r="81" spans="1:17" ht="17.25">
      <c r="A81" s="2"/>
      <c r="B81" s="5" t="s">
        <v>78</v>
      </c>
      <c r="C81" s="11">
        <v>150</v>
      </c>
      <c r="D81" s="7"/>
      <c r="E81" s="8">
        <f t="shared" si="4"/>
        <v>0</v>
      </c>
      <c r="F81" s="7"/>
      <c r="G81" s="38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41">
        <f t="shared" si="6"/>
        <v>0</v>
      </c>
      <c r="Q81" s="10">
        <f t="shared" si="7"/>
        <v>0</v>
      </c>
    </row>
    <row r="82" spans="1:17" ht="17.25">
      <c r="A82" s="2"/>
      <c r="B82" s="5" t="s">
        <v>80</v>
      </c>
      <c r="C82" s="2">
        <v>40</v>
      </c>
      <c r="D82" s="7"/>
      <c r="E82" s="8">
        <f t="shared" si="4"/>
        <v>0</v>
      </c>
      <c r="F82" s="7"/>
      <c r="G82" s="38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41">
        <f t="shared" si="6"/>
        <v>0</v>
      </c>
      <c r="Q82" s="10">
        <f t="shared" si="7"/>
        <v>0</v>
      </c>
    </row>
    <row r="83" spans="1:17" ht="17.25">
      <c r="A83" s="2"/>
      <c r="B83" s="5" t="s">
        <v>82</v>
      </c>
      <c r="C83" s="38">
        <v>45</v>
      </c>
      <c r="D83" s="7"/>
      <c r="E83" s="8">
        <f t="shared" si="4"/>
        <v>0</v>
      </c>
      <c r="F83" s="7"/>
      <c r="G83" s="38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41">
        <f t="shared" si="6"/>
        <v>0</v>
      </c>
      <c r="Q83" s="10">
        <f t="shared" si="7"/>
        <v>0</v>
      </c>
    </row>
    <row r="84" spans="1:17" ht="17.25">
      <c r="A84" s="2"/>
      <c r="B84" s="5" t="s">
        <v>129</v>
      </c>
      <c r="C84" s="2"/>
      <c r="D84" s="7"/>
      <c r="E84" s="8">
        <f t="shared" si="4"/>
        <v>0</v>
      </c>
      <c r="F84" s="7"/>
      <c r="G84" s="38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41">
        <f t="shared" si="6"/>
        <v>0</v>
      </c>
      <c r="Q84" s="10">
        <f t="shared" si="7"/>
        <v>0</v>
      </c>
    </row>
    <row r="85" spans="1:17" ht="17.25">
      <c r="A85" s="34"/>
      <c r="B85" s="5" t="s">
        <v>129</v>
      </c>
      <c r="C85" s="2"/>
      <c r="D85" s="7"/>
      <c r="E85" s="8">
        <f t="shared" si="4"/>
        <v>0</v>
      </c>
      <c r="F85" s="7"/>
      <c r="G85" s="38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41">
        <f t="shared" si="6"/>
        <v>0</v>
      </c>
      <c r="Q85" s="10">
        <f t="shared" si="7"/>
        <v>0</v>
      </c>
    </row>
    <row r="86" spans="1:17" ht="17.25">
      <c r="A86" s="34"/>
      <c r="B86" s="5" t="s">
        <v>129</v>
      </c>
      <c r="C86" s="2"/>
      <c r="D86" s="7"/>
      <c r="E86" s="8">
        <f t="shared" si="4"/>
        <v>0</v>
      </c>
      <c r="F86" s="7"/>
      <c r="G86" s="38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41">
        <f t="shared" si="6"/>
        <v>0</v>
      </c>
      <c r="Q86" s="10">
        <f t="shared" si="7"/>
        <v>0</v>
      </c>
    </row>
    <row r="87" spans="1:17" ht="17.25">
      <c r="A87" s="34"/>
      <c r="B87" s="5" t="s">
        <v>129</v>
      </c>
      <c r="C87" s="2"/>
      <c r="D87" s="7"/>
      <c r="E87" s="8">
        <f t="shared" si="4"/>
        <v>0</v>
      </c>
      <c r="F87" s="7"/>
      <c r="G87" s="38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41">
        <f t="shared" si="6"/>
        <v>0</v>
      </c>
      <c r="Q87" s="10">
        <f t="shared" si="7"/>
        <v>0</v>
      </c>
    </row>
    <row r="88" spans="1:17" ht="17.25">
      <c r="A88" s="34"/>
      <c r="B88" s="5" t="s">
        <v>129</v>
      </c>
      <c r="C88" s="2"/>
      <c r="D88" s="7"/>
      <c r="E88" s="8">
        <f t="shared" si="4"/>
        <v>0</v>
      </c>
      <c r="F88" s="7"/>
      <c r="G88" s="38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41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1203</v>
      </c>
      <c r="E89" s="12">
        <f t="shared" ref="E89:G89" si="8">SUM(E7:E88)</f>
        <v>78918.75</v>
      </c>
      <c r="F89" s="12">
        <f t="shared" si="8"/>
        <v>3370</v>
      </c>
      <c r="G89" s="12">
        <f t="shared" si="8"/>
        <v>127896</v>
      </c>
      <c r="H89" s="13"/>
      <c r="I89" s="13"/>
      <c r="J89" s="13"/>
      <c r="K89" s="13"/>
      <c r="L89" s="13"/>
      <c r="M89" s="13"/>
      <c r="N89" s="13"/>
      <c r="O89" s="13"/>
      <c r="P89" s="12">
        <f t="shared" ref="P89" si="9">SUM(P7:P88)</f>
        <v>206814.75</v>
      </c>
      <c r="Q89" s="12">
        <f t="shared" ref="Q89" si="10">SUM(Q7:Q88)</f>
        <v>105225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15"/>
      <c r="B91" s="16"/>
      <c r="C91" s="16"/>
      <c r="D91" s="17"/>
      <c r="E91" s="17"/>
      <c r="F91" s="17"/>
      <c r="G91" s="17"/>
      <c r="H91" s="33" t="s">
        <v>91</v>
      </c>
      <c r="I91" s="2" t="s">
        <v>8</v>
      </c>
      <c r="J91" s="33" t="s">
        <v>92</v>
      </c>
      <c r="K91" s="2" t="s">
        <v>10</v>
      </c>
      <c r="L91" s="17"/>
      <c r="M91" s="17"/>
      <c r="N91" s="17"/>
      <c r="O91" s="17"/>
      <c r="P91" s="16"/>
      <c r="Q91" s="18"/>
    </row>
    <row r="92" spans="1:17" ht="17.25">
      <c r="A92" s="19"/>
      <c r="B92" s="20" t="s">
        <v>93</v>
      </c>
      <c r="C92" s="2">
        <v>110</v>
      </c>
      <c r="D92" s="163"/>
      <c r="E92" s="164"/>
      <c r="F92" s="164"/>
      <c r="G92" s="165"/>
      <c r="H92" s="7">
        <v>26</v>
      </c>
      <c r="I92" s="8">
        <f>H92*C92*0.75</f>
        <v>2145</v>
      </c>
      <c r="J92" s="7">
        <v>122</v>
      </c>
      <c r="K92" s="8">
        <f>J92*C92*0.5</f>
        <v>6710</v>
      </c>
      <c r="L92" s="169"/>
      <c r="M92" s="170"/>
      <c r="N92" s="170"/>
      <c r="O92" s="171"/>
      <c r="P92" s="9">
        <f>K92+I92</f>
        <v>8855</v>
      </c>
      <c r="Q92" s="10">
        <f>H92*C92</f>
        <v>2860</v>
      </c>
    </row>
    <row r="93" spans="1:17" ht="17.25">
      <c r="A93" s="19"/>
      <c r="B93" s="20" t="s">
        <v>94</v>
      </c>
      <c r="C93" s="2">
        <v>120</v>
      </c>
      <c r="D93" s="166"/>
      <c r="E93" s="167"/>
      <c r="F93" s="167"/>
      <c r="G93" s="168"/>
      <c r="H93" s="7">
        <v>19</v>
      </c>
      <c r="I93" s="8">
        <f t="shared" ref="I93:I111" si="11">H93*C93*0.75</f>
        <v>1710</v>
      </c>
      <c r="J93" s="7"/>
      <c r="K93" s="8">
        <f t="shared" ref="K93:K111" si="12">J93*C93*0.5</f>
        <v>0</v>
      </c>
      <c r="L93" s="172"/>
      <c r="M93" s="173"/>
      <c r="N93" s="173"/>
      <c r="O93" s="174"/>
      <c r="P93" s="41">
        <f t="shared" ref="P93:P111" si="13">K93+I93</f>
        <v>1710</v>
      </c>
      <c r="Q93" s="10">
        <f t="shared" ref="Q93:Q111" si="14">H93*C93</f>
        <v>2280</v>
      </c>
    </row>
    <row r="94" spans="1:17" ht="17.25">
      <c r="A94" s="19"/>
      <c r="B94" s="20" t="s">
        <v>95</v>
      </c>
      <c r="C94" s="2">
        <v>140</v>
      </c>
      <c r="D94" s="166"/>
      <c r="E94" s="167"/>
      <c r="F94" s="167"/>
      <c r="G94" s="168"/>
      <c r="H94" s="7">
        <v>15</v>
      </c>
      <c r="I94" s="8">
        <f t="shared" si="11"/>
        <v>1575</v>
      </c>
      <c r="J94" s="7"/>
      <c r="K94" s="8">
        <f t="shared" si="12"/>
        <v>0</v>
      </c>
      <c r="L94" s="172"/>
      <c r="M94" s="173"/>
      <c r="N94" s="173"/>
      <c r="O94" s="174"/>
      <c r="P94" s="41">
        <f t="shared" si="13"/>
        <v>1575</v>
      </c>
      <c r="Q94" s="10">
        <f t="shared" si="14"/>
        <v>2100</v>
      </c>
    </row>
    <row r="95" spans="1:17" ht="28.5">
      <c r="A95" s="19"/>
      <c r="B95" s="20" t="s">
        <v>96</v>
      </c>
      <c r="C95" s="2">
        <v>203</v>
      </c>
      <c r="D95" s="166"/>
      <c r="E95" s="167"/>
      <c r="F95" s="167"/>
      <c r="G95" s="168"/>
      <c r="H95" s="7">
        <v>19</v>
      </c>
      <c r="I95" s="8">
        <f t="shared" si="11"/>
        <v>2892.75</v>
      </c>
      <c r="J95" s="7"/>
      <c r="K95" s="8">
        <f t="shared" si="12"/>
        <v>0</v>
      </c>
      <c r="L95" s="172"/>
      <c r="M95" s="173"/>
      <c r="N95" s="173"/>
      <c r="O95" s="174"/>
      <c r="P95" s="41">
        <f t="shared" si="13"/>
        <v>2892.75</v>
      </c>
      <c r="Q95" s="10">
        <f t="shared" si="14"/>
        <v>3857</v>
      </c>
    </row>
    <row r="96" spans="1:17" ht="17.25">
      <c r="A96" s="19"/>
      <c r="B96" s="20" t="s">
        <v>97</v>
      </c>
      <c r="C96" s="2">
        <v>206</v>
      </c>
      <c r="D96" s="166"/>
      <c r="E96" s="167"/>
      <c r="F96" s="167"/>
      <c r="G96" s="168"/>
      <c r="H96" s="7"/>
      <c r="I96" s="8">
        <f t="shared" si="11"/>
        <v>0</v>
      </c>
      <c r="J96" s="7"/>
      <c r="K96" s="8">
        <f t="shared" si="12"/>
        <v>0</v>
      </c>
      <c r="L96" s="172"/>
      <c r="M96" s="173"/>
      <c r="N96" s="173"/>
      <c r="O96" s="174"/>
      <c r="P96" s="41">
        <f t="shared" si="13"/>
        <v>0</v>
      </c>
      <c r="Q96" s="10">
        <f t="shared" si="14"/>
        <v>0</v>
      </c>
    </row>
    <row r="97" spans="1:17" ht="17.25">
      <c r="A97" s="19"/>
      <c r="B97" s="20" t="s">
        <v>98</v>
      </c>
      <c r="C97" s="2">
        <v>125</v>
      </c>
      <c r="D97" s="166"/>
      <c r="E97" s="167"/>
      <c r="F97" s="167"/>
      <c r="G97" s="168"/>
      <c r="H97" s="7">
        <v>8</v>
      </c>
      <c r="I97" s="8">
        <f t="shared" si="11"/>
        <v>750</v>
      </c>
      <c r="J97" s="7"/>
      <c r="K97" s="8">
        <f t="shared" si="12"/>
        <v>0</v>
      </c>
      <c r="L97" s="172"/>
      <c r="M97" s="173"/>
      <c r="N97" s="173"/>
      <c r="O97" s="174"/>
      <c r="P97" s="41">
        <f t="shared" si="13"/>
        <v>750</v>
      </c>
      <c r="Q97" s="10">
        <f t="shared" si="14"/>
        <v>1000</v>
      </c>
    </row>
    <row r="98" spans="1:17" ht="17.25">
      <c r="A98" s="19"/>
      <c r="B98" s="20" t="s">
        <v>99</v>
      </c>
      <c r="C98" s="2">
        <v>125</v>
      </c>
      <c r="D98" s="166"/>
      <c r="E98" s="167"/>
      <c r="F98" s="167"/>
      <c r="G98" s="168"/>
      <c r="H98" s="7">
        <v>0</v>
      </c>
      <c r="I98" s="8">
        <f t="shared" si="11"/>
        <v>0</v>
      </c>
      <c r="J98" s="7">
        <v>20</v>
      </c>
      <c r="K98" s="8">
        <f t="shared" si="12"/>
        <v>1250</v>
      </c>
      <c r="L98" s="172"/>
      <c r="M98" s="173"/>
      <c r="N98" s="173"/>
      <c r="O98" s="174"/>
      <c r="P98" s="41">
        <f t="shared" si="13"/>
        <v>1250</v>
      </c>
      <c r="Q98" s="10">
        <f t="shared" si="14"/>
        <v>0</v>
      </c>
    </row>
    <row r="99" spans="1:17" ht="17.25">
      <c r="A99" s="19"/>
      <c r="B99" s="20" t="s">
        <v>100</v>
      </c>
      <c r="C99" s="2">
        <v>100</v>
      </c>
      <c r="D99" s="166"/>
      <c r="E99" s="167"/>
      <c r="F99" s="167"/>
      <c r="G99" s="168"/>
      <c r="H99" s="7"/>
      <c r="I99" s="8">
        <f t="shared" si="11"/>
        <v>0</v>
      </c>
      <c r="J99" s="7">
        <v>2</v>
      </c>
      <c r="K99" s="8">
        <f t="shared" si="12"/>
        <v>100</v>
      </c>
      <c r="L99" s="172"/>
      <c r="M99" s="173"/>
      <c r="N99" s="173"/>
      <c r="O99" s="174"/>
      <c r="P99" s="41">
        <f t="shared" si="13"/>
        <v>100</v>
      </c>
      <c r="Q99" s="10">
        <f t="shared" si="14"/>
        <v>0</v>
      </c>
    </row>
    <row r="100" spans="1:17" ht="28.5">
      <c r="A100" s="19"/>
      <c r="B100" s="20" t="s">
        <v>101</v>
      </c>
      <c r="C100" s="2">
        <v>185</v>
      </c>
      <c r="D100" s="166"/>
      <c r="E100" s="167"/>
      <c r="F100" s="167"/>
      <c r="G100" s="168"/>
      <c r="H100" s="7">
        <v>1</v>
      </c>
      <c r="I100" s="8">
        <f t="shared" si="11"/>
        <v>138.75</v>
      </c>
      <c r="J100" s="7"/>
      <c r="K100" s="8">
        <f t="shared" si="12"/>
        <v>0</v>
      </c>
      <c r="L100" s="172"/>
      <c r="M100" s="173"/>
      <c r="N100" s="173"/>
      <c r="O100" s="174"/>
      <c r="P100" s="41">
        <f t="shared" si="13"/>
        <v>138.75</v>
      </c>
      <c r="Q100" s="10">
        <f t="shared" si="14"/>
        <v>185</v>
      </c>
    </row>
    <row r="101" spans="1:17" ht="17.25">
      <c r="A101" s="19"/>
      <c r="B101" s="20" t="s">
        <v>102</v>
      </c>
      <c r="C101" s="2">
        <v>200</v>
      </c>
      <c r="D101" s="166"/>
      <c r="E101" s="167"/>
      <c r="F101" s="167"/>
      <c r="G101" s="168"/>
      <c r="H101" s="7"/>
      <c r="I101" s="8">
        <f t="shared" si="11"/>
        <v>0</v>
      </c>
      <c r="J101" s="7"/>
      <c r="K101" s="8">
        <f t="shared" si="12"/>
        <v>0</v>
      </c>
      <c r="L101" s="172"/>
      <c r="M101" s="173"/>
      <c r="N101" s="173"/>
      <c r="O101" s="174"/>
      <c r="P101" s="41">
        <f t="shared" si="13"/>
        <v>0</v>
      </c>
      <c r="Q101" s="10">
        <f t="shared" si="14"/>
        <v>0</v>
      </c>
    </row>
    <row r="102" spans="1:17" ht="17.25">
      <c r="A102" s="19"/>
      <c r="B102" s="42" t="s">
        <v>107</v>
      </c>
      <c r="C102" s="38">
        <v>120</v>
      </c>
      <c r="D102" s="166"/>
      <c r="E102" s="167"/>
      <c r="F102" s="167"/>
      <c r="G102" s="168"/>
      <c r="H102" s="7"/>
      <c r="I102" s="8">
        <f t="shared" si="11"/>
        <v>0</v>
      </c>
      <c r="J102" s="7"/>
      <c r="K102" s="8">
        <f t="shared" si="12"/>
        <v>0</v>
      </c>
      <c r="L102" s="172"/>
      <c r="M102" s="173"/>
      <c r="N102" s="173"/>
      <c r="O102" s="174"/>
      <c r="P102" s="41">
        <f t="shared" si="13"/>
        <v>0</v>
      </c>
      <c r="Q102" s="10">
        <f t="shared" si="14"/>
        <v>0</v>
      </c>
    </row>
    <row r="103" spans="1:17" ht="17.25">
      <c r="A103" s="19"/>
      <c r="B103" s="20" t="s">
        <v>103</v>
      </c>
      <c r="C103" s="2">
        <v>65</v>
      </c>
      <c r="D103" s="166"/>
      <c r="E103" s="167"/>
      <c r="F103" s="167"/>
      <c r="G103" s="168"/>
      <c r="H103" s="7">
        <v>1</v>
      </c>
      <c r="I103" s="8">
        <f t="shared" si="11"/>
        <v>48.75</v>
      </c>
      <c r="J103" s="7"/>
      <c r="K103" s="8">
        <f t="shared" si="12"/>
        <v>0</v>
      </c>
      <c r="L103" s="172"/>
      <c r="M103" s="173"/>
      <c r="N103" s="173"/>
      <c r="O103" s="174"/>
      <c r="P103" s="41">
        <f t="shared" si="13"/>
        <v>48.75</v>
      </c>
      <c r="Q103" s="10">
        <f t="shared" si="14"/>
        <v>65</v>
      </c>
    </row>
    <row r="104" spans="1:17" ht="17.25">
      <c r="A104" s="19"/>
      <c r="B104" s="20" t="s">
        <v>104</v>
      </c>
      <c r="C104" s="2">
        <v>75</v>
      </c>
      <c r="D104" s="166"/>
      <c r="E104" s="167"/>
      <c r="F104" s="167"/>
      <c r="G104" s="168"/>
      <c r="H104" s="7"/>
      <c r="I104" s="8">
        <f t="shared" si="11"/>
        <v>0</v>
      </c>
      <c r="J104" s="7"/>
      <c r="K104" s="8">
        <f t="shared" si="12"/>
        <v>0</v>
      </c>
      <c r="L104" s="172"/>
      <c r="M104" s="173"/>
      <c r="N104" s="173"/>
      <c r="O104" s="174"/>
      <c r="P104" s="41">
        <f t="shared" si="13"/>
        <v>0</v>
      </c>
      <c r="Q104" s="10">
        <f t="shared" si="14"/>
        <v>0</v>
      </c>
    </row>
    <row r="105" spans="1:17" ht="17.25">
      <c r="A105" s="19"/>
      <c r="B105" s="42" t="s">
        <v>108</v>
      </c>
      <c r="C105" s="38">
        <v>75</v>
      </c>
      <c r="D105" s="166"/>
      <c r="E105" s="167"/>
      <c r="F105" s="167"/>
      <c r="G105" s="168"/>
      <c r="H105" s="7"/>
      <c r="I105" s="8">
        <f t="shared" si="11"/>
        <v>0</v>
      </c>
      <c r="J105" s="7"/>
      <c r="K105" s="8">
        <f t="shared" si="12"/>
        <v>0</v>
      </c>
      <c r="L105" s="172"/>
      <c r="M105" s="173"/>
      <c r="N105" s="173"/>
      <c r="O105" s="174"/>
      <c r="P105" s="41">
        <f t="shared" si="13"/>
        <v>0</v>
      </c>
      <c r="Q105" s="10">
        <f t="shared" si="14"/>
        <v>0</v>
      </c>
    </row>
    <row r="106" spans="1:17" ht="17.25">
      <c r="A106" s="19"/>
      <c r="B106" s="42" t="s">
        <v>109</v>
      </c>
      <c r="C106" s="38">
        <v>90</v>
      </c>
      <c r="D106" s="166"/>
      <c r="E106" s="167"/>
      <c r="F106" s="167"/>
      <c r="G106" s="168"/>
      <c r="H106" s="7"/>
      <c r="I106" s="8">
        <f t="shared" si="11"/>
        <v>0</v>
      </c>
      <c r="J106" s="7"/>
      <c r="K106" s="8">
        <f t="shared" si="12"/>
        <v>0</v>
      </c>
      <c r="L106" s="172"/>
      <c r="M106" s="173"/>
      <c r="N106" s="173"/>
      <c r="O106" s="174"/>
      <c r="P106" s="41">
        <f t="shared" si="13"/>
        <v>0</v>
      </c>
      <c r="Q106" s="10">
        <f t="shared" si="14"/>
        <v>0</v>
      </c>
    </row>
    <row r="107" spans="1:17" ht="17.25">
      <c r="A107" s="19"/>
      <c r="B107" s="20" t="s">
        <v>105</v>
      </c>
      <c r="C107" s="2">
        <v>235</v>
      </c>
      <c r="D107" s="166"/>
      <c r="E107" s="167"/>
      <c r="F107" s="167"/>
      <c r="G107" s="168"/>
      <c r="H107" s="7">
        <v>1</v>
      </c>
      <c r="I107" s="8">
        <f t="shared" si="11"/>
        <v>176.25</v>
      </c>
      <c r="J107" s="7"/>
      <c r="K107" s="8">
        <f t="shared" si="12"/>
        <v>0</v>
      </c>
      <c r="L107" s="172"/>
      <c r="M107" s="173"/>
      <c r="N107" s="173"/>
      <c r="O107" s="174"/>
      <c r="P107" s="41">
        <f t="shared" si="13"/>
        <v>176.25</v>
      </c>
      <c r="Q107" s="10">
        <f t="shared" si="14"/>
        <v>235</v>
      </c>
    </row>
    <row r="108" spans="1:17" ht="17.25">
      <c r="A108" s="19"/>
      <c r="B108" s="20" t="s">
        <v>106</v>
      </c>
      <c r="C108" s="2">
        <v>350</v>
      </c>
      <c r="D108" s="166"/>
      <c r="E108" s="167"/>
      <c r="F108" s="167"/>
      <c r="G108" s="168"/>
      <c r="H108" s="7">
        <v>1</v>
      </c>
      <c r="I108" s="8">
        <f t="shared" si="11"/>
        <v>262.5</v>
      </c>
      <c r="J108" s="7">
        <v>6</v>
      </c>
      <c r="K108" s="8">
        <f t="shared" si="12"/>
        <v>1050</v>
      </c>
      <c r="L108" s="172"/>
      <c r="M108" s="173"/>
      <c r="N108" s="173"/>
      <c r="O108" s="174"/>
      <c r="P108" s="41">
        <f t="shared" si="13"/>
        <v>1312.5</v>
      </c>
      <c r="Q108" s="10">
        <f t="shared" si="14"/>
        <v>350</v>
      </c>
    </row>
    <row r="109" spans="1:17" ht="17.25">
      <c r="A109" s="19"/>
      <c r="B109" s="137" t="s">
        <v>129</v>
      </c>
      <c r="C109" s="2"/>
      <c r="D109" s="166"/>
      <c r="E109" s="167"/>
      <c r="F109" s="167"/>
      <c r="G109" s="168"/>
      <c r="H109" s="7"/>
      <c r="I109" s="8">
        <f t="shared" si="11"/>
        <v>0</v>
      </c>
      <c r="J109" s="7"/>
      <c r="K109" s="8">
        <f t="shared" si="12"/>
        <v>0</v>
      </c>
      <c r="L109" s="172"/>
      <c r="M109" s="173"/>
      <c r="N109" s="173"/>
      <c r="O109" s="174"/>
      <c r="P109" s="41">
        <f t="shared" si="13"/>
        <v>0</v>
      </c>
      <c r="Q109" s="10">
        <f t="shared" si="14"/>
        <v>0</v>
      </c>
    </row>
    <row r="110" spans="1:17" ht="17.25">
      <c r="A110" s="19"/>
      <c r="B110" s="45" t="s">
        <v>129</v>
      </c>
      <c r="C110" s="43"/>
      <c r="D110" s="167"/>
      <c r="E110" s="167"/>
      <c r="F110" s="167"/>
      <c r="G110" s="168"/>
      <c r="H110" s="7"/>
      <c r="I110" s="8">
        <f t="shared" si="11"/>
        <v>0</v>
      </c>
      <c r="J110" s="7"/>
      <c r="K110" s="8">
        <f t="shared" si="12"/>
        <v>0</v>
      </c>
      <c r="L110" s="172"/>
      <c r="M110" s="173"/>
      <c r="N110" s="173"/>
      <c r="O110" s="174"/>
      <c r="P110" s="44">
        <f t="shared" si="13"/>
        <v>0</v>
      </c>
      <c r="Q110" s="10">
        <f t="shared" si="14"/>
        <v>0</v>
      </c>
    </row>
    <row r="111" spans="1:17" ht="17.25">
      <c r="A111" s="19"/>
      <c r="B111" s="139" t="s">
        <v>129</v>
      </c>
      <c r="C111" s="43"/>
      <c r="D111" s="167"/>
      <c r="E111" s="167"/>
      <c r="F111" s="167"/>
      <c r="G111" s="168"/>
      <c r="H111" s="7"/>
      <c r="I111" s="8">
        <f t="shared" si="11"/>
        <v>0</v>
      </c>
      <c r="J111" s="7"/>
      <c r="K111" s="8">
        <f t="shared" si="12"/>
        <v>0</v>
      </c>
      <c r="L111" s="172"/>
      <c r="M111" s="173"/>
      <c r="N111" s="173"/>
      <c r="O111" s="174"/>
      <c r="P111" s="44">
        <f t="shared" si="13"/>
        <v>0</v>
      </c>
      <c r="Q111" s="10">
        <f t="shared" si="14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91</v>
      </c>
      <c r="I112" s="12">
        <f>SUM(I92:I111)</f>
        <v>9699</v>
      </c>
      <c r="J112" s="12">
        <f>SUM(J92:J111)</f>
        <v>150</v>
      </c>
      <c r="K112" s="12">
        <f>SUM(K92:K111)</f>
        <v>9110</v>
      </c>
      <c r="L112" s="13"/>
      <c r="M112" s="13"/>
      <c r="N112" s="13"/>
      <c r="O112" s="13"/>
      <c r="P112" s="12">
        <f>SUM(P92:P111)</f>
        <v>18809</v>
      </c>
      <c r="Q112" s="12">
        <f>SUM(Q92:Q111)</f>
        <v>12932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15"/>
      <c r="B114" s="16"/>
      <c r="C114" s="16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2" t="s">
        <v>8</v>
      </c>
      <c r="N114" s="33" t="s">
        <v>112</v>
      </c>
      <c r="O114" s="2" t="s">
        <v>10</v>
      </c>
      <c r="P114" s="16"/>
      <c r="Q114" s="18"/>
    </row>
    <row r="115" spans="1:17" ht="17.25">
      <c r="A115" s="19"/>
      <c r="B115" s="20" t="s">
        <v>113</v>
      </c>
      <c r="C115" s="2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29</v>
      </c>
      <c r="M115" s="8">
        <f>L115*C115*0.75</f>
        <v>152.25</v>
      </c>
      <c r="N115" s="7">
        <v>32</v>
      </c>
      <c r="O115" s="8">
        <f>N115*C115*0.5</f>
        <v>112</v>
      </c>
      <c r="P115" s="9">
        <f>O115+M115</f>
        <v>264.25</v>
      </c>
      <c r="Q115" s="10">
        <f>L115*C115</f>
        <v>203</v>
      </c>
    </row>
    <row r="116" spans="1:17" ht="17.25">
      <c r="A116" s="19"/>
      <c r="B116" s="42" t="s">
        <v>130</v>
      </c>
      <c r="C116" s="2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8</v>
      </c>
      <c r="M116" s="8">
        <f t="shared" ref="M116:M120" si="15">L116*C116*0.75</f>
        <v>72</v>
      </c>
      <c r="N116" s="7">
        <v>30</v>
      </c>
      <c r="O116" s="8">
        <f t="shared" ref="O116:O120" si="16">N116*C116*0.5</f>
        <v>180</v>
      </c>
      <c r="P116" s="41">
        <f t="shared" ref="P116:P120" si="17">O116+M116</f>
        <v>252</v>
      </c>
      <c r="Q116" s="10">
        <f t="shared" ref="Q116:Q120" si="18">L116*C116</f>
        <v>96</v>
      </c>
    </row>
    <row r="117" spans="1:17" ht="17.25">
      <c r="A117" s="19"/>
      <c r="B117" s="42" t="s">
        <v>131</v>
      </c>
      <c r="C117" s="2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125</v>
      </c>
      <c r="M117" s="8">
        <f t="shared" si="15"/>
        <v>937.5</v>
      </c>
      <c r="N117" s="7">
        <v>95</v>
      </c>
      <c r="O117" s="8">
        <f t="shared" si="16"/>
        <v>475</v>
      </c>
      <c r="P117" s="41">
        <f t="shared" si="17"/>
        <v>1412.5</v>
      </c>
      <c r="Q117" s="10">
        <f t="shared" si="18"/>
        <v>1250</v>
      </c>
    </row>
    <row r="118" spans="1:17" ht="28.5">
      <c r="A118" s="19"/>
      <c r="B118" s="21" t="s">
        <v>114</v>
      </c>
      <c r="C118" s="2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825</v>
      </c>
      <c r="M118" s="8">
        <f t="shared" si="15"/>
        <v>3093.75</v>
      </c>
      <c r="N118" s="7">
        <v>900</v>
      </c>
      <c r="O118" s="8">
        <f t="shared" si="16"/>
        <v>2250</v>
      </c>
      <c r="P118" s="41">
        <f t="shared" si="17"/>
        <v>5343.75</v>
      </c>
      <c r="Q118" s="10">
        <f t="shared" si="18"/>
        <v>4125</v>
      </c>
    </row>
    <row r="119" spans="1:17" ht="17.25">
      <c r="A119" s="22"/>
      <c r="B119" s="21" t="s">
        <v>115</v>
      </c>
      <c r="C119" s="2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30</v>
      </c>
      <c r="M119" s="8">
        <f t="shared" si="15"/>
        <v>180</v>
      </c>
      <c r="N119" s="7">
        <v>15</v>
      </c>
      <c r="O119" s="8">
        <f t="shared" si="16"/>
        <v>60</v>
      </c>
      <c r="P119" s="41">
        <f t="shared" si="17"/>
        <v>240</v>
      </c>
      <c r="Q119" s="10">
        <f t="shared" si="18"/>
        <v>240</v>
      </c>
    </row>
    <row r="120" spans="1:17" ht="17.25">
      <c r="A120" s="22"/>
      <c r="B120" s="21" t="s">
        <v>129</v>
      </c>
      <c r="C120" s="2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5"/>
        <v>0</v>
      </c>
      <c r="N120" s="7"/>
      <c r="O120" s="8">
        <f t="shared" si="16"/>
        <v>0</v>
      </c>
      <c r="P120" s="41">
        <f t="shared" si="17"/>
        <v>0</v>
      </c>
      <c r="Q120" s="10">
        <f t="shared" si="18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1017</v>
      </c>
      <c r="M121" s="14">
        <f t="shared" ref="M121:Q121" si="19">SUM(M115:M120)</f>
        <v>4435.5</v>
      </c>
      <c r="N121" s="14">
        <f t="shared" si="19"/>
        <v>1072</v>
      </c>
      <c r="O121" s="14">
        <f t="shared" si="19"/>
        <v>3077</v>
      </c>
      <c r="P121" s="14">
        <f t="shared" si="19"/>
        <v>7512.5</v>
      </c>
      <c r="Q121" s="14">
        <f t="shared" si="19"/>
        <v>5914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233136.25</v>
      </c>
      <c r="Q122" s="23">
        <f>Q89+Q112+Q121</f>
        <v>124071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50802.6</v>
      </c>
      <c r="Q123" s="25">
        <f>D134</f>
        <v>50802.6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4.5890613866219443</v>
      </c>
      <c r="Q124" s="47">
        <f>Q122/Q123</f>
        <v>2.4422175242999375</v>
      </c>
    </row>
    <row r="125" spans="1:17">
      <c r="A125" s="26"/>
      <c r="B125" s="27" t="s">
        <v>119</v>
      </c>
      <c r="C125" s="27" t="s">
        <v>120</v>
      </c>
      <c r="D125" s="27" t="s">
        <v>89</v>
      </c>
      <c r="E125" s="27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55541</v>
      </c>
      <c r="C126" s="29">
        <v>3015</v>
      </c>
      <c r="D126" s="28">
        <f>C126+B126</f>
        <v>58556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43169</v>
      </c>
      <c r="C127" s="29">
        <v>3100</v>
      </c>
      <c r="D127" s="28">
        <f>C127+B127</f>
        <v>46269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32173</v>
      </c>
      <c r="C128" s="31">
        <v>3200</v>
      </c>
      <c r="D128" s="28">
        <f t="shared" ref="D128:D130" si="20">C128+B128</f>
        <v>35373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51270</v>
      </c>
      <c r="C129" s="1">
        <v>3200</v>
      </c>
      <c r="D129" s="28">
        <f t="shared" si="20"/>
        <v>54470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55945</v>
      </c>
      <c r="C130" s="1">
        <v>3400</v>
      </c>
      <c r="D130" s="28">
        <f t="shared" si="20"/>
        <v>59345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39">
        <f>SUM(B126:B130)</f>
        <v>238098</v>
      </c>
      <c r="C131" s="39">
        <f t="shared" ref="C131:D131" si="21">SUM(C126:C130)</f>
        <v>15915</v>
      </c>
      <c r="D131" s="39">
        <f t="shared" si="21"/>
        <v>254013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50802.6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50802.6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7" spans="1:17">
      <c r="J137">
        <f>D36+D39+D64+D66</f>
        <v>24</v>
      </c>
    </row>
  </sheetData>
  <autoFilter ref="A5:Q134"/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121:K121"/>
    <mergeCell ref="A6:Q6"/>
    <mergeCell ref="A89:C89"/>
    <mergeCell ref="A90:Q90"/>
    <mergeCell ref="H7:O88"/>
    <mergeCell ref="D92:G111"/>
    <mergeCell ref="L92:O111"/>
    <mergeCell ref="A112:G112"/>
    <mergeCell ref="A113:Q113"/>
    <mergeCell ref="D115:K120"/>
    <mergeCell ref="B134:C134"/>
    <mergeCell ref="A122:O122"/>
    <mergeCell ref="A123:O123"/>
    <mergeCell ref="A124:O124"/>
    <mergeCell ref="B132:C132"/>
    <mergeCell ref="B133:C1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79" workbookViewId="0">
      <selection activeCell="F32" sqref="F32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7" width="6.1406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 ht="14.25" customHeight="1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74" t="s">
        <v>8</v>
      </c>
      <c r="F4" s="33" t="s">
        <v>9</v>
      </c>
      <c r="G4" s="74" t="s">
        <v>10</v>
      </c>
      <c r="H4" s="74"/>
      <c r="I4" s="74"/>
      <c r="J4" s="74"/>
      <c r="K4" s="74"/>
      <c r="L4" s="74"/>
      <c r="M4" s="74"/>
      <c r="N4" s="74"/>
      <c r="O4" s="74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74"/>
      <c r="F5" s="3">
        <v>5</v>
      </c>
      <c r="G5" s="74"/>
      <c r="H5" s="3">
        <v>6</v>
      </c>
      <c r="I5" s="74"/>
      <c r="J5" s="3">
        <v>7</v>
      </c>
      <c r="K5" s="74"/>
      <c r="L5" s="3">
        <v>8</v>
      </c>
      <c r="M5" s="74"/>
      <c r="N5" s="3">
        <v>9</v>
      </c>
      <c r="O5" s="74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>
        <v>0</v>
      </c>
      <c r="E7" s="8">
        <f>D7*C7*0.75</f>
        <v>0</v>
      </c>
      <c r="F7" s="7">
        <v>3</v>
      </c>
      <c r="G7" s="74">
        <f>F7*C7*0.5</f>
        <v>66</v>
      </c>
      <c r="H7" s="157"/>
      <c r="I7" s="158"/>
      <c r="J7" s="158"/>
      <c r="K7" s="158"/>
      <c r="L7" s="158"/>
      <c r="M7" s="158"/>
      <c r="N7" s="158"/>
      <c r="O7" s="159"/>
      <c r="P7" s="65">
        <f>G7+E7</f>
        <v>66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>
        <v>0</v>
      </c>
      <c r="E8" s="8">
        <f t="shared" ref="E8:E71" si="0">D8*C8*0.75</f>
        <v>0</v>
      </c>
      <c r="F8" s="7">
        <v>45</v>
      </c>
      <c r="G8" s="74">
        <f t="shared" ref="G8:G71" si="1">F8*C8*0.5</f>
        <v>1462.5</v>
      </c>
      <c r="H8" s="160"/>
      <c r="I8" s="161"/>
      <c r="J8" s="161"/>
      <c r="K8" s="161"/>
      <c r="L8" s="161"/>
      <c r="M8" s="161"/>
      <c r="N8" s="161"/>
      <c r="O8" s="162"/>
      <c r="P8" s="65">
        <f t="shared" ref="P8:P71" si="2">G8+E8</f>
        <v>1462.5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1</v>
      </c>
      <c r="E9" s="8">
        <f t="shared" si="0"/>
        <v>33.75</v>
      </c>
      <c r="F9" s="7">
        <v>0</v>
      </c>
      <c r="G9" s="74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65">
        <f t="shared" si="2"/>
        <v>33.75</v>
      </c>
      <c r="Q9" s="10">
        <f t="shared" si="3"/>
        <v>45</v>
      </c>
    </row>
    <row r="10" spans="1:17" ht="17.25">
      <c r="A10" s="4"/>
      <c r="B10" s="5" t="s">
        <v>15</v>
      </c>
      <c r="C10" s="6">
        <v>47</v>
      </c>
      <c r="D10" s="7">
        <v>0</v>
      </c>
      <c r="E10" s="8">
        <f t="shared" si="0"/>
        <v>0</v>
      </c>
      <c r="F10" s="7">
        <v>0</v>
      </c>
      <c r="G10" s="74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65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>
        <v>0</v>
      </c>
      <c r="E11" s="8">
        <f t="shared" si="0"/>
        <v>0</v>
      </c>
      <c r="F11" s="7">
        <v>0</v>
      </c>
      <c r="G11" s="74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65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>
        <v>0</v>
      </c>
      <c r="E12" s="8">
        <f t="shared" si="0"/>
        <v>0</v>
      </c>
      <c r="F12" s="7">
        <v>0</v>
      </c>
      <c r="G12" s="74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65">
        <f t="shared" si="2"/>
        <v>0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7">
        <v>68</v>
      </c>
      <c r="E13" s="8">
        <f t="shared" si="0"/>
        <v>3825</v>
      </c>
      <c r="F13" s="7">
        <v>285</v>
      </c>
      <c r="G13" s="74">
        <f t="shared" si="1"/>
        <v>10687.5</v>
      </c>
      <c r="H13" s="160"/>
      <c r="I13" s="161"/>
      <c r="J13" s="161"/>
      <c r="K13" s="161"/>
      <c r="L13" s="161"/>
      <c r="M13" s="161"/>
      <c r="N13" s="161"/>
      <c r="O13" s="162"/>
      <c r="P13" s="65">
        <f t="shared" si="2"/>
        <v>14512.5</v>
      </c>
      <c r="Q13" s="10">
        <f t="shared" si="3"/>
        <v>5100</v>
      </c>
    </row>
    <row r="14" spans="1:17" ht="17.25">
      <c r="A14" s="4"/>
      <c r="B14" s="5" t="s">
        <v>18</v>
      </c>
      <c r="C14" s="6">
        <v>75</v>
      </c>
      <c r="D14" s="7">
        <v>0</v>
      </c>
      <c r="E14" s="8">
        <f t="shared" si="0"/>
        <v>0</v>
      </c>
      <c r="F14" s="7">
        <v>39</v>
      </c>
      <c r="G14" s="74">
        <f t="shared" si="1"/>
        <v>1462.5</v>
      </c>
      <c r="H14" s="160"/>
      <c r="I14" s="161"/>
      <c r="J14" s="161"/>
      <c r="K14" s="161"/>
      <c r="L14" s="161"/>
      <c r="M14" s="161"/>
      <c r="N14" s="161"/>
      <c r="O14" s="162"/>
      <c r="P14" s="65">
        <f t="shared" si="2"/>
        <v>1462.5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0</v>
      </c>
      <c r="E15" s="8">
        <f t="shared" si="0"/>
        <v>0</v>
      </c>
      <c r="F15" s="7">
        <v>0</v>
      </c>
      <c r="G15" s="74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65">
        <f t="shared" si="2"/>
        <v>0</v>
      </c>
      <c r="Q15" s="10">
        <f t="shared" si="3"/>
        <v>0</v>
      </c>
    </row>
    <row r="16" spans="1:17" ht="17.25">
      <c r="A16" s="4"/>
      <c r="B16" s="5" t="s">
        <v>20</v>
      </c>
      <c r="C16" s="6">
        <v>75</v>
      </c>
      <c r="D16" s="7">
        <v>5</v>
      </c>
      <c r="E16" s="8">
        <f t="shared" si="0"/>
        <v>281.25</v>
      </c>
      <c r="F16" s="7">
        <v>0</v>
      </c>
      <c r="G16" s="74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65">
        <f t="shared" si="2"/>
        <v>281.25</v>
      </c>
      <c r="Q16" s="10">
        <f t="shared" si="3"/>
        <v>375</v>
      </c>
    </row>
    <row r="17" spans="1:17" ht="17.25">
      <c r="A17" s="4"/>
      <c r="B17" s="5" t="s">
        <v>21</v>
      </c>
      <c r="C17" s="6">
        <v>82</v>
      </c>
      <c r="D17" s="7">
        <v>0</v>
      </c>
      <c r="E17" s="8">
        <f t="shared" si="0"/>
        <v>0</v>
      </c>
      <c r="F17" s="7">
        <v>0</v>
      </c>
      <c r="G17" s="74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65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1</v>
      </c>
      <c r="E18" s="8">
        <f t="shared" si="0"/>
        <v>63</v>
      </c>
      <c r="F18" s="7">
        <v>0</v>
      </c>
      <c r="G18" s="74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65">
        <f t="shared" si="2"/>
        <v>63</v>
      </c>
      <c r="Q18" s="10">
        <f t="shared" si="3"/>
        <v>84</v>
      </c>
    </row>
    <row r="19" spans="1:17" ht="17.25">
      <c r="A19" s="4"/>
      <c r="B19" s="5" t="s">
        <v>23</v>
      </c>
      <c r="C19" s="6">
        <v>110</v>
      </c>
      <c r="D19" s="7">
        <v>64</v>
      </c>
      <c r="E19" s="8">
        <f t="shared" si="0"/>
        <v>5280</v>
      </c>
      <c r="F19" s="7">
        <v>46</v>
      </c>
      <c r="G19" s="74">
        <f t="shared" si="1"/>
        <v>2530</v>
      </c>
      <c r="H19" s="160"/>
      <c r="I19" s="161"/>
      <c r="J19" s="161"/>
      <c r="K19" s="161"/>
      <c r="L19" s="161"/>
      <c r="M19" s="161"/>
      <c r="N19" s="161"/>
      <c r="O19" s="162"/>
      <c r="P19" s="65">
        <f t="shared" si="2"/>
        <v>7810</v>
      </c>
      <c r="Q19" s="10">
        <f t="shared" si="3"/>
        <v>7040</v>
      </c>
    </row>
    <row r="20" spans="1:17" ht="17.25">
      <c r="A20" s="4"/>
      <c r="B20" s="5" t="s">
        <v>83</v>
      </c>
      <c r="C20" s="74">
        <v>110</v>
      </c>
      <c r="D20" s="7">
        <v>0</v>
      </c>
      <c r="E20" s="8">
        <f t="shared" si="0"/>
        <v>0</v>
      </c>
      <c r="F20" s="7">
        <v>0</v>
      </c>
      <c r="G20" s="74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65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74">
        <v>150</v>
      </c>
      <c r="D21" s="7">
        <v>0</v>
      </c>
      <c r="E21" s="8">
        <f t="shared" si="0"/>
        <v>0</v>
      </c>
      <c r="F21" s="7">
        <v>0</v>
      </c>
      <c r="G21" s="74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65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0</v>
      </c>
      <c r="E22" s="8">
        <f t="shared" si="0"/>
        <v>0</v>
      </c>
      <c r="F22" s="7">
        <v>0</v>
      </c>
      <c r="G22" s="74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65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>
        <v>0</v>
      </c>
      <c r="E23" s="8">
        <f t="shared" si="0"/>
        <v>0</v>
      </c>
      <c r="F23" s="7">
        <v>0</v>
      </c>
      <c r="G23" s="74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65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>
        <v>0</v>
      </c>
      <c r="E24" s="8">
        <f t="shared" si="0"/>
        <v>0</v>
      </c>
      <c r="F24" s="7">
        <v>6</v>
      </c>
      <c r="G24" s="74">
        <f t="shared" si="1"/>
        <v>180</v>
      </c>
      <c r="H24" s="160"/>
      <c r="I24" s="161"/>
      <c r="J24" s="161"/>
      <c r="K24" s="161"/>
      <c r="L24" s="161"/>
      <c r="M24" s="161"/>
      <c r="N24" s="161"/>
      <c r="O24" s="162"/>
      <c r="P24" s="65">
        <f t="shared" si="2"/>
        <v>180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>
        <v>0</v>
      </c>
      <c r="E25" s="8">
        <f t="shared" si="0"/>
        <v>0</v>
      </c>
      <c r="F25" s="7">
        <v>25</v>
      </c>
      <c r="G25" s="74">
        <f t="shared" si="1"/>
        <v>925</v>
      </c>
      <c r="H25" s="160"/>
      <c r="I25" s="161"/>
      <c r="J25" s="161"/>
      <c r="K25" s="161"/>
      <c r="L25" s="161"/>
      <c r="M25" s="161"/>
      <c r="N25" s="161"/>
      <c r="O25" s="162"/>
      <c r="P25" s="65">
        <f t="shared" si="2"/>
        <v>925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>
        <v>0</v>
      </c>
      <c r="E26" s="8">
        <f t="shared" si="0"/>
        <v>0</v>
      </c>
      <c r="F26" s="7">
        <v>0</v>
      </c>
      <c r="G26" s="74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65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>
        <v>0</v>
      </c>
      <c r="E27" s="8">
        <f t="shared" si="0"/>
        <v>0</v>
      </c>
      <c r="F27" s="7">
        <v>0</v>
      </c>
      <c r="G27" s="74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65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>
        <v>0</v>
      </c>
      <c r="E28" s="8">
        <f t="shared" si="0"/>
        <v>0</v>
      </c>
      <c r="F28" s="7">
        <v>70</v>
      </c>
      <c r="G28" s="74">
        <f t="shared" si="1"/>
        <v>3710</v>
      </c>
      <c r="H28" s="160"/>
      <c r="I28" s="161"/>
      <c r="J28" s="161"/>
      <c r="K28" s="161"/>
      <c r="L28" s="161"/>
      <c r="M28" s="161"/>
      <c r="N28" s="161"/>
      <c r="O28" s="162"/>
      <c r="P28" s="65">
        <f t="shared" si="2"/>
        <v>3710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>
        <v>0</v>
      </c>
      <c r="E29" s="8">
        <f t="shared" si="0"/>
        <v>0</v>
      </c>
      <c r="F29" s="7">
        <v>25</v>
      </c>
      <c r="G29" s="74">
        <f t="shared" si="1"/>
        <v>1325</v>
      </c>
      <c r="H29" s="160"/>
      <c r="I29" s="161"/>
      <c r="J29" s="161"/>
      <c r="K29" s="161"/>
      <c r="L29" s="161"/>
      <c r="M29" s="161"/>
      <c r="N29" s="161"/>
      <c r="O29" s="162"/>
      <c r="P29" s="65">
        <f t="shared" si="2"/>
        <v>1325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>
        <v>0</v>
      </c>
      <c r="E30" s="8">
        <f t="shared" si="0"/>
        <v>0</v>
      </c>
      <c r="F30" s="7">
        <v>10</v>
      </c>
      <c r="G30" s="74">
        <f t="shared" si="1"/>
        <v>600</v>
      </c>
      <c r="H30" s="160"/>
      <c r="I30" s="161"/>
      <c r="J30" s="161"/>
      <c r="K30" s="161"/>
      <c r="L30" s="161"/>
      <c r="M30" s="161"/>
      <c r="N30" s="161"/>
      <c r="O30" s="162"/>
      <c r="P30" s="65">
        <f t="shared" si="2"/>
        <v>600</v>
      </c>
      <c r="Q30" s="10">
        <f t="shared" si="3"/>
        <v>0</v>
      </c>
    </row>
    <row r="31" spans="1:17" ht="17.25">
      <c r="A31" s="4"/>
      <c r="B31" s="5" t="s">
        <v>87</v>
      </c>
      <c r="C31" s="74">
        <v>120</v>
      </c>
      <c r="D31" s="7">
        <v>0</v>
      </c>
      <c r="E31" s="8">
        <f t="shared" si="0"/>
        <v>0</v>
      </c>
      <c r="F31" s="7">
        <v>0</v>
      </c>
      <c r="G31" s="74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65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>
        <v>0</v>
      </c>
      <c r="E32" s="8">
        <f t="shared" si="0"/>
        <v>0</v>
      </c>
      <c r="F32" s="7">
        <v>3</v>
      </c>
      <c r="G32" s="74">
        <f t="shared" si="1"/>
        <v>240</v>
      </c>
      <c r="H32" s="160"/>
      <c r="I32" s="161"/>
      <c r="J32" s="161"/>
      <c r="K32" s="161"/>
      <c r="L32" s="161"/>
      <c r="M32" s="161"/>
      <c r="N32" s="161"/>
      <c r="O32" s="162"/>
      <c r="P32" s="65">
        <f t="shared" si="2"/>
        <v>240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>
        <v>0</v>
      </c>
      <c r="E33" s="8">
        <f t="shared" si="0"/>
        <v>0</v>
      </c>
      <c r="F33" s="7">
        <v>0</v>
      </c>
      <c r="G33" s="74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65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>
        <v>0</v>
      </c>
      <c r="E34" s="8">
        <f t="shared" si="0"/>
        <v>0</v>
      </c>
      <c r="F34" s="7">
        <v>0</v>
      </c>
      <c r="G34" s="74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65">
        <f t="shared" si="2"/>
        <v>0</v>
      </c>
      <c r="Q34" s="10">
        <f t="shared" si="3"/>
        <v>0</v>
      </c>
    </row>
    <row r="35" spans="1:17" ht="28.5">
      <c r="A35" s="4"/>
      <c r="B35" s="5" t="s">
        <v>36</v>
      </c>
      <c r="C35" s="6">
        <v>155</v>
      </c>
      <c r="D35" s="7">
        <v>11</v>
      </c>
      <c r="E35" s="8">
        <f t="shared" si="0"/>
        <v>1278.75</v>
      </c>
      <c r="F35" s="7">
        <v>0</v>
      </c>
      <c r="G35" s="74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65">
        <f t="shared" si="2"/>
        <v>1278.75</v>
      </c>
      <c r="Q35" s="10">
        <f t="shared" si="3"/>
        <v>1705</v>
      </c>
    </row>
    <row r="36" spans="1:17" ht="17.25">
      <c r="A36" s="4"/>
      <c r="B36" s="5" t="s">
        <v>37</v>
      </c>
      <c r="C36" s="6">
        <v>165</v>
      </c>
      <c r="D36" s="7">
        <v>4</v>
      </c>
      <c r="E36" s="8">
        <f t="shared" si="0"/>
        <v>495</v>
      </c>
      <c r="F36" s="7">
        <v>0</v>
      </c>
      <c r="G36" s="74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65">
        <f t="shared" si="2"/>
        <v>495</v>
      </c>
      <c r="Q36" s="10">
        <f t="shared" si="3"/>
        <v>660</v>
      </c>
    </row>
    <row r="37" spans="1:17" ht="17.25">
      <c r="A37" s="4"/>
      <c r="B37" s="5" t="s">
        <v>38</v>
      </c>
      <c r="C37" s="6">
        <v>168</v>
      </c>
      <c r="D37" s="7">
        <v>2</v>
      </c>
      <c r="E37" s="8">
        <f t="shared" si="0"/>
        <v>252</v>
      </c>
      <c r="F37" s="7">
        <v>0</v>
      </c>
      <c r="G37" s="74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65">
        <f t="shared" si="2"/>
        <v>252</v>
      </c>
      <c r="Q37" s="10">
        <f t="shared" si="3"/>
        <v>336</v>
      </c>
    </row>
    <row r="38" spans="1:17" ht="17.25">
      <c r="A38" s="4"/>
      <c r="B38" s="5" t="s">
        <v>39</v>
      </c>
      <c r="C38" s="6">
        <v>155</v>
      </c>
      <c r="D38" s="7">
        <v>0</v>
      </c>
      <c r="E38" s="8">
        <f t="shared" si="0"/>
        <v>0</v>
      </c>
      <c r="F38" s="7">
        <v>0</v>
      </c>
      <c r="G38" s="74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65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>
        <v>0</v>
      </c>
      <c r="E39" s="8">
        <f t="shared" si="0"/>
        <v>0</v>
      </c>
      <c r="F39" s="7">
        <v>0</v>
      </c>
      <c r="G39" s="74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65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>
        <v>0</v>
      </c>
      <c r="E40" s="8">
        <f t="shared" si="0"/>
        <v>0</v>
      </c>
      <c r="F40" s="7">
        <v>0</v>
      </c>
      <c r="G40" s="74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65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>
        <v>0</v>
      </c>
      <c r="E41" s="8">
        <f t="shared" si="0"/>
        <v>0</v>
      </c>
      <c r="F41" s="7">
        <v>0</v>
      </c>
      <c r="G41" s="74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65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>
        <v>0</v>
      </c>
      <c r="E42" s="8">
        <f t="shared" si="0"/>
        <v>0</v>
      </c>
      <c r="F42" s="7">
        <v>0</v>
      </c>
      <c r="G42" s="74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65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>
        <v>0</v>
      </c>
      <c r="E43" s="8">
        <f t="shared" si="0"/>
        <v>0</v>
      </c>
      <c r="F43" s="7">
        <v>0</v>
      </c>
      <c r="G43" s="74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65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>
        <v>0</v>
      </c>
      <c r="E44" s="8">
        <f t="shared" si="0"/>
        <v>0</v>
      </c>
      <c r="F44" s="7">
        <v>0</v>
      </c>
      <c r="G44" s="74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65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>
        <v>0</v>
      </c>
      <c r="E45" s="8">
        <f t="shared" si="0"/>
        <v>0</v>
      </c>
      <c r="F45" s="7">
        <v>7</v>
      </c>
      <c r="G45" s="74">
        <f t="shared" si="1"/>
        <v>227.5</v>
      </c>
      <c r="H45" s="160"/>
      <c r="I45" s="161"/>
      <c r="J45" s="161"/>
      <c r="K45" s="161"/>
      <c r="L45" s="161"/>
      <c r="M45" s="161"/>
      <c r="N45" s="161"/>
      <c r="O45" s="162"/>
      <c r="P45" s="65">
        <f t="shared" si="2"/>
        <v>227.5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>
        <v>0</v>
      </c>
      <c r="E46" s="8">
        <f t="shared" si="0"/>
        <v>0</v>
      </c>
      <c r="F46" s="7">
        <v>23</v>
      </c>
      <c r="G46" s="74">
        <f t="shared" si="1"/>
        <v>1150</v>
      </c>
      <c r="H46" s="160"/>
      <c r="I46" s="161"/>
      <c r="J46" s="161"/>
      <c r="K46" s="161"/>
      <c r="L46" s="161"/>
      <c r="M46" s="161"/>
      <c r="N46" s="161"/>
      <c r="O46" s="162"/>
      <c r="P46" s="65">
        <f t="shared" si="2"/>
        <v>1150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>
        <v>0</v>
      </c>
      <c r="E47" s="8">
        <f t="shared" si="0"/>
        <v>0</v>
      </c>
      <c r="F47" s="7">
        <v>0</v>
      </c>
      <c r="G47" s="74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65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>
        <v>0</v>
      </c>
      <c r="E48" s="8">
        <f t="shared" si="0"/>
        <v>0</v>
      </c>
      <c r="F48" s="7">
        <v>0</v>
      </c>
      <c r="G48" s="74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65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0</v>
      </c>
      <c r="E49" s="8">
        <f t="shared" si="0"/>
        <v>0</v>
      </c>
      <c r="F49" s="7">
        <v>0</v>
      </c>
      <c r="G49" s="74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65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7">
        <v>1</v>
      </c>
      <c r="E50" s="8">
        <f t="shared" si="0"/>
        <v>28.5</v>
      </c>
      <c r="F50" s="7">
        <v>0</v>
      </c>
      <c r="G50" s="74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65">
        <f t="shared" si="2"/>
        <v>28.5</v>
      </c>
      <c r="Q50" s="10">
        <f t="shared" si="3"/>
        <v>38</v>
      </c>
    </row>
    <row r="51" spans="1:17" ht="17.25">
      <c r="A51" s="4"/>
      <c r="B51" s="5" t="s">
        <v>52</v>
      </c>
      <c r="C51" s="6">
        <v>30</v>
      </c>
      <c r="D51" s="7">
        <v>0</v>
      </c>
      <c r="E51" s="8">
        <f t="shared" si="0"/>
        <v>0</v>
      </c>
      <c r="F51" s="7">
        <v>2</v>
      </c>
      <c r="G51" s="74">
        <f t="shared" si="1"/>
        <v>30</v>
      </c>
      <c r="H51" s="160"/>
      <c r="I51" s="161"/>
      <c r="J51" s="161"/>
      <c r="K51" s="161"/>
      <c r="L51" s="161"/>
      <c r="M51" s="161"/>
      <c r="N51" s="161"/>
      <c r="O51" s="162"/>
      <c r="P51" s="65">
        <f t="shared" si="2"/>
        <v>30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0</v>
      </c>
      <c r="E52" s="8">
        <f t="shared" si="0"/>
        <v>0</v>
      </c>
      <c r="F52" s="7">
        <v>0</v>
      </c>
      <c r="G52" s="74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65">
        <f t="shared" si="2"/>
        <v>0</v>
      </c>
      <c r="Q52" s="10">
        <f t="shared" si="3"/>
        <v>0</v>
      </c>
    </row>
    <row r="53" spans="1:17" ht="17.25">
      <c r="A53" s="4"/>
      <c r="B53" s="5" t="s">
        <v>54</v>
      </c>
      <c r="C53" s="6">
        <v>30</v>
      </c>
      <c r="D53" s="7">
        <v>0</v>
      </c>
      <c r="E53" s="8">
        <f t="shared" si="0"/>
        <v>0</v>
      </c>
      <c r="F53" s="7">
        <v>0</v>
      </c>
      <c r="G53" s="74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65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>
        <v>0</v>
      </c>
      <c r="E54" s="8">
        <f t="shared" si="0"/>
        <v>0</v>
      </c>
      <c r="F54" s="7">
        <v>0</v>
      </c>
      <c r="G54" s="74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65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>
        <v>0</v>
      </c>
      <c r="E55" s="8">
        <f t="shared" si="0"/>
        <v>0</v>
      </c>
      <c r="F55" s="7">
        <v>0</v>
      </c>
      <c r="G55" s="74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65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>
        <v>0</v>
      </c>
      <c r="E56" s="8">
        <f t="shared" si="0"/>
        <v>0</v>
      </c>
      <c r="F56" s="7">
        <v>0</v>
      </c>
      <c r="G56" s="74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65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0</v>
      </c>
      <c r="E57" s="8">
        <f t="shared" si="0"/>
        <v>0</v>
      </c>
      <c r="F57" s="7">
        <v>0</v>
      </c>
      <c r="G57" s="74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65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>
        <v>0</v>
      </c>
      <c r="E58" s="8">
        <f t="shared" si="0"/>
        <v>0</v>
      </c>
      <c r="F58" s="7">
        <v>0</v>
      </c>
      <c r="G58" s="74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65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>
        <v>0</v>
      </c>
      <c r="E59" s="8">
        <f t="shared" si="0"/>
        <v>0</v>
      </c>
      <c r="F59" s="7">
        <v>0</v>
      </c>
      <c r="G59" s="74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65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74">
        <v>100</v>
      </c>
      <c r="D60" s="7">
        <v>0</v>
      </c>
      <c r="E60" s="8">
        <f t="shared" si="0"/>
        <v>0</v>
      </c>
      <c r="F60" s="7">
        <v>0</v>
      </c>
      <c r="G60" s="74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65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>
        <v>0</v>
      </c>
      <c r="E61" s="8">
        <f t="shared" si="0"/>
        <v>0</v>
      </c>
      <c r="F61" s="7">
        <v>0</v>
      </c>
      <c r="G61" s="74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65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0</v>
      </c>
      <c r="E62" s="8">
        <f t="shared" si="0"/>
        <v>0</v>
      </c>
      <c r="F62" s="7">
        <v>0</v>
      </c>
      <c r="G62" s="74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65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>
        <v>1</v>
      </c>
      <c r="E63" s="8">
        <f t="shared" si="0"/>
        <v>56.25</v>
      </c>
      <c r="F63" s="7">
        <v>0</v>
      </c>
      <c r="G63" s="74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65">
        <f t="shared" si="2"/>
        <v>56.25</v>
      </c>
      <c r="Q63" s="10">
        <f t="shared" si="3"/>
        <v>75</v>
      </c>
    </row>
    <row r="64" spans="1:17" ht="17.25">
      <c r="A64" s="4"/>
      <c r="B64" s="5" t="s">
        <v>64</v>
      </c>
      <c r="C64" s="6">
        <v>160</v>
      </c>
      <c r="D64" s="7">
        <v>1</v>
      </c>
      <c r="E64" s="8">
        <f t="shared" si="0"/>
        <v>120</v>
      </c>
      <c r="F64" s="7">
        <v>0</v>
      </c>
      <c r="G64" s="74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65">
        <f t="shared" si="2"/>
        <v>120</v>
      </c>
      <c r="Q64" s="10">
        <f t="shared" si="3"/>
        <v>160</v>
      </c>
    </row>
    <row r="65" spans="1:17" ht="17.25">
      <c r="A65" s="4"/>
      <c r="B65" s="5" t="s">
        <v>65</v>
      </c>
      <c r="C65" s="6">
        <v>94</v>
      </c>
      <c r="D65" s="7">
        <v>0</v>
      </c>
      <c r="E65" s="8">
        <f t="shared" si="0"/>
        <v>0</v>
      </c>
      <c r="F65" s="7">
        <v>0</v>
      </c>
      <c r="G65" s="74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65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>
        <v>0</v>
      </c>
      <c r="E66" s="8">
        <f t="shared" si="0"/>
        <v>0</v>
      </c>
      <c r="F66" s="7">
        <v>0</v>
      </c>
      <c r="G66" s="74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65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>
        <v>0</v>
      </c>
      <c r="E67" s="8">
        <f t="shared" si="0"/>
        <v>0</v>
      </c>
      <c r="F67" s="7">
        <v>0</v>
      </c>
      <c r="G67" s="74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65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>
        <v>0</v>
      </c>
      <c r="E68" s="8">
        <f t="shared" si="0"/>
        <v>0</v>
      </c>
      <c r="F68" s="7">
        <v>0</v>
      </c>
      <c r="G68" s="74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65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74">
        <v>75</v>
      </c>
      <c r="D69" s="7">
        <v>0</v>
      </c>
      <c r="E69" s="8">
        <f t="shared" si="0"/>
        <v>0</v>
      </c>
      <c r="F69" s="7">
        <v>0</v>
      </c>
      <c r="G69" s="74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65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0</v>
      </c>
      <c r="E70" s="8">
        <f t="shared" si="0"/>
        <v>0</v>
      </c>
      <c r="F70" s="7">
        <v>0</v>
      </c>
      <c r="G70" s="74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65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74">
        <v>120</v>
      </c>
      <c r="D71" s="7">
        <v>0</v>
      </c>
      <c r="E71" s="8">
        <f t="shared" si="0"/>
        <v>0</v>
      </c>
      <c r="F71" s="7">
        <v>0</v>
      </c>
      <c r="G71" s="74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65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>
        <v>0</v>
      </c>
      <c r="E72" s="8">
        <f t="shared" ref="E72:E88" si="4">D72*C72*0.75</f>
        <v>0</v>
      </c>
      <c r="F72" s="7">
        <v>0</v>
      </c>
      <c r="G72" s="74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65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>
        <v>0</v>
      </c>
      <c r="E73" s="8">
        <f t="shared" si="4"/>
        <v>0</v>
      </c>
      <c r="F73" s="7">
        <v>0</v>
      </c>
      <c r="G73" s="74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65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70">
        <v>80</v>
      </c>
      <c r="D74" s="7">
        <v>0</v>
      </c>
      <c r="E74" s="8">
        <f t="shared" si="4"/>
        <v>0</v>
      </c>
      <c r="F74" s="7">
        <v>0</v>
      </c>
      <c r="G74" s="74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65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>
        <v>0</v>
      </c>
      <c r="E75" s="8">
        <f t="shared" si="4"/>
        <v>0</v>
      </c>
      <c r="F75" s="7">
        <v>0</v>
      </c>
      <c r="G75" s="74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65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>
        <v>0</v>
      </c>
      <c r="E76" s="8">
        <f t="shared" si="4"/>
        <v>0</v>
      </c>
      <c r="F76" s="7">
        <v>0</v>
      </c>
      <c r="G76" s="74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65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0</v>
      </c>
      <c r="E77" s="8">
        <f t="shared" si="4"/>
        <v>0</v>
      </c>
      <c r="F77" s="7">
        <v>0</v>
      </c>
      <c r="G77" s="74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65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>
        <v>0</v>
      </c>
      <c r="E78" s="8">
        <f t="shared" si="4"/>
        <v>0</v>
      </c>
      <c r="F78" s="7">
        <v>0</v>
      </c>
      <c r="G78" s="74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65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>
        <v>0</v>
      </c>
      <c r="E79" s="8">
        <f t="shared" si="4"/>
        <v>0</v>
      </c>
      <c r="F79" s="7">
        <v>0</v>
      </c>
      <c r="G79" s="74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65">
        <f t="shared" si="6"/>
        <v>0</v>
      </c>
      <c r="Q79" s="10">
        <f t="shared" si="7"/>
        <v>0</v>
      </c>
    </row>
    <row r="80" spans="1:17" ht="17.25">
      <c r="A80" s="74"/>
      <c r="B80" s="5" t="s">
        <v>77</v>
      </c>
      <c r="C80" s="69">
        <v>100</v>
      </c>
      <c r="D80" s="7">
        <v>0</v>
      </c>
      <c r="E80" s="8">
        <f t="shared" si="4"/>
        <v>0</v>
      </c>
      <c r="F80" s="7">
        <v>0</v>
      </c>
      <c r="G80" s="74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65">
        <f t="shared" si="6"/>
        <v>0</v>
      </c>
      <c r="Q80" s="10">
        <f t="shared" si="7"/>
        <v>0</v>
      </c>
    </row>
    <row r="81" spans="1:17" ht="17.25">
      <c r="A81" s="74"/>
      <c r="B81" s="5" t="s">
        <v>78</v>
      </c>
      <c r="C81" s="69">
        <v>150</v>
      </c>
      <c r="D81" s="7">
        <v>1</v>
      </c>
      <c r="E81" s="8">
        <f t="shared" si="4"/>
        <v>112.5</v>
      </c>
      <c r="F81" s="7">
        <v>0</v>
      </c>
      <c r="G81" s="74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65">
        <f t="shared" si="6"/>
        <v>112.5</v>
      </c>
      <c r="Q81" s="10">
        <f t="shared" si="7"/>
        <v>150</v>
      </c>
    </row>
    <row r="82" spans="1:17" ht="17.25">
      <c r="A82" s="74"/>
      <c r="B82" s="5" t="s">
        <v>80</v>
      </c>
      <c r="C82" s="74">
        <v>40</v>
      </c>
      <c r="D82" s="7">
        <v>0</v>
      </c>
      <c r="E82" s="8">
        <f t="shared" si="4"/>
        <v>0</v>
      </c>
      <c r="F82" s="7">
        <v>0</v>
      </c>
      <c r="G82" s="74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65">
        <f t="shared" si="6"/>
        <v>0</v>
      </c>
      <c r="Q82" s="10">
        <f t="shared" si="7"/>
        <v>0</v>
      </c>
    </row>
    <row r="83" spans="1:17" ht="17.25">
      <c r="A83" s="74"/>
      <c r="B83" s="5" t="s">
        <v>82</v>
      </c>
      <c r="C83" s="74">
        <v>45</v>
      </c>
      <c r="D83" s="7">
        <v>0</v>
      </c>
      <c r="E83" s="8">
        <f t="shared" si="4"/>
        <v>0</v>
      </c>
      <c r="F83" s="7">
        <v>0</v>
      </c>
      <c r="G83" s="74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65">
        <f t="shared" si="6"/>
        <v>0</v>
      </c>
      <c r="Q83" s="10">
        <f t="shared" si="7"/>
        <v>0</v>
      </c>
    </row>
    <row r="84" spans="1:17" ht="17.25">
      <c r="A84" s="74"/>
      <c r="B84" s="5" t="s">
        <v>129</v>
      </c>
      <c r="C84" s="74"/>
      <c r="D84" s="7">
        <v>0</v>
      </c>
      <c r="E84" s="8">
        <f t="shared" si="4"/>
        <v>0</v>
      </c>
      <c r="F84" s="7">
        <v>0</v>
      </c>
      <c r="G84" s="74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65">
        <f t="shared" si="6"/>
        <v>0</v>
      </c>
      <c r="Q84" s="10">
        <f t="shared" si="7"/>
        <v>0</v>
      </c>
    </row>
    <row r="85" spans="1:17" ht="17.25">
      <c r="A85" s="68"/>
      <c r="B85" s="5" t="s">
        <v>129</v>
      </c>
      <c r="C85" s="74"/>
      <c r="D85" s="7">
        <v>0</v>
      </c>
      <c r="E85" s="8">
        <f t="shared" si="4"/>
        <v>0</v>
      </c>
      <c r="F85" s="7">
        <v>0</v>
      </c>
      <c r="G85" s="74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65">
        <f t="shared" si="6"/>
        <v>0</v>
      </c>
      <c r="Q85" s="10">
        <f t="shared" si="7"/>
        <v>0</v>
      </c>
    </row>
    <row r="86" spans="1:17" ht="17.25">
      <c r="A86" s="68"/>
      <c r="B86" s="5" t="s">
        <v>129</v>
      </c>
      <c r="C86" s="74"/>
      <c r="D86" s="7">
        <v>0</v>
      </c>
      <c r="E86" s="8">
        <f t="shared" si="4"/>
        <v>0</v>
      </c>
      <c r="F86" s="7">
        <v>0</v>
      </c>
      <c r="G86" s="74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65">
        <f t="shared" si="6"/>
        <v>0</v>
      </c>
      <c r="Q86" s="10">
        <f t="shared" si="7"/>
        <v>0</v>
      </c>
    </row>
    <row r="87" spans="1:17" ht="17.25">
      <c r="A87" s="68"/>
      <c r="B87" s="5" t="s">
        <v>129</v>
      </c>
      <c r="C87" s="74"/>
      <c r="D87" s="7">
        <v>0</v>
      </c>
      <c r="E87" s="8">
        <f t="shared" si="4"/>
        <v>0</v>
      </c>
      <c r="F87" s="7">
        <v>0</v>
      </c>
      <c r="G87" s="74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65">
        <f t="shared" si="6"/>
        <v>0</v>
      </c>
      <c r="Q87" s="10">
        <f t="shared" si="7"/>
        <v>0</v>
      </c>
    </row>
    <row r="88" spans="1:17" ht="17.25">
      <c r="A88" s="68"/>
      <c r="B88" s="5" t="s">
        <v>129</v>
      </c>
      <c r="C88" s="74"/>
      <c r="D88" s="7">
        <v>0</v>
      </c>
      <c r="E88" s="8">
        <f t="shared" si="4"/>
        <v>0</v>
      </c>
      <c r="F88" s="7">
        <v>0</v>
      </c>
      <c r="G88" s="74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65">
        <f t="shared" si="6"/>
        <v>0</v>
      </c>
      <c r="Q88" s="10">
        <f t="shared" si="7"/>
        <v>0</v>
      </c>
    </row>
    <row r="89" spans="1:17">
      <c r="A89" s="151" t="s">
        <v>89</v>
      </c>
      <c r="B89" s="152"/>
      <c r="C89" s="153"/>
      <c r="D89" s="12">
        <f>SUM(D7:D88)</f>
        <v>160</v>
      </c>
      <c r="E89" s="12">
        <f t="shared" ref="E89:G89" si="8">SUM(E7:E88)</f>
        <v>11826</v>
      </c>
      <c r="F89" s="12">
        <f t="shared" si="8"/>
        <v>589</v>
      </c>
      <c r="G89" s="12">
        <f t="shared" si="8"/>
        <v>24596</v>
      </c>
      <c r="H89" s="13"/>
      <c r="I89" s="13"/>
      <c r="J89" s="13"/>
      <c r="K89" s="13"/>
      <c r="L89" s="13"/>
      <c r="M89" s="13"/>
      <c r="N89" s="13"/>
      <c r="O89" s="13"/>
      <c r="P89" s="12">
        <f t="shared" ref="P89" si="9">SUM(P7:P88)</f>
        <v>36422</v>
      </c>
      <c r="Q89" s="12">
        <f t="shared" ref="Q89" si="10">SUM(Q7:Q88)</f>
        <v>15768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71"/>
      <c r="B91" s="72"/>
      <c r="C91" s="72"/>
      <c r="D91" s="17"/>
      <c r="E91" s="17"/>
      <c r="F91" s="17"/>
      <c r="G91" s="17"/>
      <c r="H91" s="33" t="s">
        <v>91</v>
      </c>
      <c r="I91" s="74" t="s">
        <v>8</v>
      </c>
      <c r="J91" s="33" t="s">
        <v>92</v>
      </c>
      <c r="K91" s="74" t="s">
        <v>10</v>
      </c>
      <c r="L91" s="17"/>
      <c r="M91" s="17"/>
      <c r="N91" s="17"/>
      <c r="O91" s="17"/>
      <c r="P91" s="72"/>
      <c r="Q91" s="73"/>
    </row>
    <row r="92" spans="1:17" ht="17.25">
      <c r="A92" s="19"/>
      <c r="B92" s="67" t="s">
        <v>93</v>
      </c>
      <c r="C92" s="74">
        <v>110</v>
      </c>
      <c r="D92" s="163"/>
      <c r="E92" s="164"/>
      <c r="F92" s="164"/>
      <c r="G92" s="165"/>
      <c r="H92" s="7"/>
      <c r="I92" s="8">
        <f t="shared" ref="I92:I111" si="11">H92*C92*0.75</f>
        <v>0</v>
      </c>
      <c r="J92" s="7">
        <v>13</v>
      </c>
      <c r="K92" s="8">
        <f t="shared" ref="K92:K111" si="12">J92*C92*0.5</f>
        <v>715</v>
      </c>
      <c r="L92" s="169"/>
      <c r="M92" s="170"/>
      <c r="N92" s="170"/>
      <c r="O92" s="171"/>
      <c r="P92" s="65">
        <f>K92+I92</f>
        <v>715</v>
      </c>
      <c r="Q92" s="10">
        <f t="shared" ref="Q92:Q111" si="13">H92*C92</f>
        <v>0</v>
      </c>
    </row>
    <row r="93" spans="1:17" ht="17.25">
      <c r="A93" s="19"/>
      <c r="B93" s="67" t="s">
        <v>94</v>
      </c>
      <c r="C93" s="74">
        <v>120</v>
      </c>
      <c r="D93" s="166"/>
      <c r="E93" s="167"/>
      <c r="F93" s="167"/>
      <c r="G93" s="168"/>
      <c r="H93" s="7"/>
      <c r="I93" s="8">
        <f t="shared" si="11"/>
        <v>0</v>
      </c>
      <c r="J93" s="7"/>
      <c r="K93" s="8">
        <f t="shared" si="12"/>
        <v>0</v>
      </c>
      <c r="L93" s="172"/>
      <c r="M93" s="173"/>
      <c r="N93" s="173"/>
      <c r="O93" s="174"/>
      <c r="P93" s="65">
        <f t="shared" ref="P93:P111" si="14">K93+I93</f>
        <v>0</v>
      </c>
      <c r="Q93" s="10">
        <f t="shared" si="13"/>
        <v>0</v>
      </c>
    </row>
    <row r="94" spans="1:17" ht="17.25">
      <c r="A94" s="19"/>
      <c r="B94" s="67" t="s">
        <v>95</v>
      </c>
      <c r="C94" s="74">
        <v>140</v>
      </c>
      <c r="D94" s="166"/>
      <c r="E94" s="167"/>
      <c r="F94" s="167"/>
      <c r="G94" s="168"/>
      <c r="H94" s="7"/>
      <c r="I94" s="8">
        <f t="shared" si="11"/>
        <v>0</v>
      </c>
      <c r="J94" s="7"/>
      <c r="K94" s="8">
        <f t="shared" si="12"/>
        <v>0</v>
      </c>
      <c r="L94" s="172"/>
      <c r="M94" s="173"/>
      <c r="N94" s="173"/>
      <c r="O94" s="174"/>
      <c r="P94" s="65">
        <f t="shared" si="14"/>
        <v>0</v>
      </c>
      <c r="Q94" s="10">
        <f t="shared" si="13"/>
        <v>0</v>
      </c>
    </row>
    <row r="95" spans="1:17" ht="28.5">
      <c r="A95" s="19"/>
      <c r="B95" s="67" t="s">
        <v>96</v>
      </c>
      <c r="C95" s="74">
        <v>203</v>
      </c>
      <c r="D95" s="166"/>
      <c r="E95" s="167"/>
      <c r="F95" s="167"/>
      <c r="G95" s="168"/>
      <c r="H95" s="7">
        <v>1</v>
      </c>
      <c r="I95" s="8">
        <f t="shared" si="11"/>
        <v>152.25</v>
      </c>
      <c r="J95" s="7"/>
      <c r="K95" s="8">
        <f t="shared" si="12"/>
        <v>0</v>
      </c>
      <c r="L95" s="172"/>
      <c r="M95" s="173"/>
      <c r="N95" s="173"/>
      <c r="O95" s="174"/>
      <c r="P95" s="65">
        <f t="shared" si="14"/>
        <v>152.25</v>
      </c>
      <c r="Q95" s="10">
        <f t="shared" si="13"/>
        <v>203</v>
      </c>
    </row>
    <row r="96" spans="1:17" ht="17.25">
      <c r="A96" s="19"/>
      <c r="B96" s="67" t="s">
        <v>97</v>
      </c>
      <c r="C96" s="74">
        <v>206</v>
      </c>
      <c r="D96" s="166"/>
      <c r="E96" s="167"/>
      <c r="F96" s="167"/>
      <c r="G96" s="168"/>
      <c r="H96" s="7"/>
      <c r="I96" s="8">
        <f t="shared" si="11"/>
        <v>0</v>
      </c>
      <c r="J96" s="7"/>
      <c r="K96" s="8">
        <f t="shared" si="12"/>
        <v>0</v>
      </c>
      <c r="L96" s="172"/>
      <c r="M96" s="173"/>
      <c r="N96" s="173"/>
      <c r="O96" s="174"/>
      <c r="P96" s="65">
        <f t="shared" si="14"/>
        <v>0</v>
      </c>
      <c r="Q96" s="10">
        <f t="shared" si="13"/>
        <v>0</v>
      </c>
    </row>
    <row r="97" spans="1:17" ht="17.25">
      <c r="A97" s="19"/>
      <c r="B97" s="67" t="s">
        <v>98</v>
      </c>
      <c r="C97" s="74">
        <v>125</v>
      </c>
      <c r="D97" s="166"/>
      <c r="E97" s="167"/>
      <c r="F97" s="167"/>
      <c r="G97" s="168"/>
      <c r="H97" s="7"/>
      <c r="I97" s="8">
        <f t="shared" si="11"/>
        <v>0</v>
      </c>
      <c r="J97" s="7"/>
      <c r="K97" s="8">
        <f t="shared" si="12"/>
        <v>0</v>
      </c>
      <c r="L97" s="172"/>
      <c r="M97" s="173"/>
      <c r="N97" s="173"/>
      <c r="O97" s="174"/>
      <c r="P97" s="65">
        <f t="shared" si="14"/>
        <v>0</v>
      </c>
      <c r="Q97" s="10">
        <f t="shared" si="13"/>
        <v>0</v>
      </c>
    </row>
    <row r="98" spans="1:17" ht="17.25">
      <c r="A98" s="19"/>
      <c r="B98" s="67" t="s">
        <v>99</v>
      </c>
      <c r="C98" s="74">
        <v>125</v>
      </c>
      <c r="D98" s="166"/>
      <c r="E98" s="167"/>
      <c r="F98" s="167"/>
      <c r="G98" s="168"/>
      <c r="H98" s="7"/>
      <c r="I98" s="8">
        <f t="shared" si="11"/>
        <v>0</v>
      </c>
      <c r="J98" s="7"/>
      <c r="K98" s="8">
        <f t="shared" si="12"/>
        <v>0</v>
      </c>
      <c r="L98" s="172"/>
      <c r="M98" s="173"/>
      <c r="N98" s="173"/>
      <c r="O98" s="174"/>
      <c r="P98" s="65">
        <f t="shared" si="14"/>
        <v>0</v>
      </c>
      <c r="Q98" s="10">
        <f t="shared" si="13"/>
        <v>0</v>
      </c>
    </row>
    <row r="99" spans="1:17" ht="17.25">
      <c r="A99" s="19"/>
      <c r="B99" s="67" t="s">
        <v>100</v>
      </c>
      <c r="C99" s="74">
        <v>100</v>
      </c>
      <c r="D99" s="166"/>
      <c r="E99" s="167"/>
      <c r="F99" s="167"/>
      <c r="G99" s="168"/>
      <c r="H99" s="7"/>
      <c r="I99" s="8">
        <f t="shared" si="11"/>
        <v>0</v>
      </c>
      <c r="J99" s="7"/>
      <c r="K99" s="8">
        <f t="shared" si="12"/>
        <v>0</v>
      </c>
      <c r="L99" s="172"/>
      <c r="M99" s="173"/>
      <c r="N99" s="173"/>
      <c r="O99" s="174"/>
      <c r="P99" s="65">
        <f t="shared" si="14"/>
        <v>0</v>
      </c>
      <c r="Q99" s="10">
        <f t="shared" si="13"/>
        <v>0</v>
      </c>
    </row>
    <row r="100" spans="1:17" ht="17.25">
      <c r="A100" s="19"/>
      <c r="B100" s="67" t="s">
        <v>101</v>
      </c>
      <c r="C100" s="74">
        <v>185</v>
      </c>
      <c r="D100" s="166"/>
      <c r="E100" s="167"/>
      <c r="F100" s="167"/>
      <c r="G100" s="168"/>
      <c r="H100" s="7"/>
      <c r="I100" s="8">
        <f t="shared" si="11"/>
        <v>0</v>
      </c>
      <c r="J100" s="7"/>
      <c r="K100" s="8">
        <f t="shared" si="12"/>
        <v>0</v>
      </c>
      <c r="L100" s="172"/>
      <c r="M100" s="173"/>
      <c r="N100" s="173"/>
      <c r="O100" s="174"/>
      <c r="P100" s="65">
        <f t="shared" si="14"/>
        <v>0</v>
      </c>
      <c r="Q100" s="10">
        <f t="shared" si="13"/>
        <v>0</v>
      </c>
    </row>
    <row r="101" spans="1:17" ht="17.25">
      <c r="A101" s="19"/>
      <c r="B101" s="67" t="s">
        <v>102</v>
      </c>
      <c r="C101" s="74">
        <v>200</v>
      </c>
      <c r="D101" s="166"/>
      <c r="E101" s="167"/>
      <c r="F101" s="167"/>
      <c r="G101" s="168"/>
      <c r="H101" s="7">
        <v>1</v>
      </c>
      <c r="I101" s="8">
        <f t="shared" si="11"/>
        <v>150</v>
      </c>
      <c r="J101" s="7"/>
      <c r="K101" s="8">
        <f t="shared" si="12"/>
        <v>0</v>
      </c>
      <c r="L101" s="172"/>
      <c r="M101" s="173"/>
      <c r="N101" s="173"/>
      <c r="O101" s="174"/>
      <c r="P101" s="65">
        <f t="shared" si="14"/>
        <v>150</v>
      </c>
      <c r="Q101" s="10">
        <f t="shared" si="13"/>
        <v>200</v>
      </c>
    </row>
    <row r="102" spans="1:17" ht="17.25">
      <c r="A102" s="19"/>
      <c r="B102" s="67" t="s">
        <v>107</v>
      </c>
      <c r="C102" s="74">
        <v>120</v>
      </c>
      <c r="D102" s="166"/>
      <c r="E102" s="167"/>
      <c r="F102" s="167"/>
      <c r="G102" s="168"/>
      <c r="H102" s="7"/>
      <c r="I102" s="8">
        <f t="shared" si="11"/>
        <v>0</v>
      </c>
      <c r="J102" s="7"/>
      <c r="K102" s="8">
        <f t="shared" si="12"/>
        <v>0</v>
      </c>
      <c r="L102" s="172"/>
      <c r="M102" s="173"/>
      <c r="N102" s="173"/>
      <c r="O102" s="174"/>
      <c r="P102" s="65">
        <f t="shared" si="14"/>
        <v>0</v>
      </c>
      <c r="Q102" s="10">
        <f t="shared" si="13"/>
        <v>0</v>
      </c>
    </row>
    <row r="103" spans="1:17" ht="17.25">
      <c r="A103" s="19"/>
      <c r="B103" s="67" t="s">
        <v>103</v>
      </c>
      <c r="C103" s="74">
        <v>65</v>
      </c>
      <c r="D103" s="166"/>
      <c r="E103" s="167"/>
      <c r="F103" s="167"/>
      <c r="G103" s="168"/>
      <c r="H103" s="7"/>
      <c r="I103" s="8">
        <f t="shared" si="11"/>
        <v>0</v>
      </c>
      <c r="J103" s="7"/>
      <c r="K103" s="8">
        <f t="shared" si="12"/>
        <v>0</v>
      </c>
      <c r="L103" s="172"/>
      <c r="M103" s="173"/>
      <c r="N103" s="173"/>
      <c r="O103" s="174"/>
      <c r="P103" s="65">
        <f t="shared" si="14"/>
        <v>0</v>
      </c>
      <c r="Q103" s="10">
        <f t="shared" si="13"/>
        <v>0</v>
      </c>
    </row>
    <row r="104" spans="1:17" ht="17.25">
      <c r="A104" s="19"/>
      <c r="B104" s="67" t="s">
        <v>104</v>
      </c>
      <c r="C104" s="74">
        <v>75</v>
      </c>
      <c r="D104" s="166"/>
      <c r="E104" s="167"/>
      <c r="F104" s="167"/>
      <c r="G104" s="168"/>
      <c r="H104" s="7"/>
      <c r="I104" s="8">
        <f t="shared" si="11"/>
        <v>0</v>
      </c>
      <c r="J104" s="7"/>
      <c r="K104" s="8">
        <f t="shared" si="12"/>
        <v>0</v>
      </c>
      <c r="L104" s="172"/>
      <c r="M104" s="173"/>
      <c r="N104" s="173"/>
      <c r="O104" s="174"/>
      <c r="P104" s="65">
        <f t="shared" si="14"/>
        <v>0</v>
      </c>
      <c r="Q104" s="10">
        <f t="shared" si="13"/>
        <v>0</v>
      </c>
    </row>
    <row r="105" spans="1:17" ht="17.25">
      <c r="A105" s="19"/>
      <c r="B105" s="67" t="s">
        <v>108</v>
      </c>
      <c r="C105" s="74">
        <v>75</v>
      </c>
      <c r="D105" s="166"/>
      <c r="E105" s="167"/>
      <c r="F105" s="167"/>
      <c r="G105" s="168"/>
      <c r="H105" s="7"/>
      <c r="I105" s="8">
        <f t="shared" si="11"/>
        <v>0</v>
      </c>
      <c r="J105" s="7"/>
      <c r="K105" s="8">
        <f t="shared" si="12"/>
        <v>0</v>
      </c>
      <c r="L105" s="172"/>
      <c r="M105" s="173"/>
      <c r="N105" s="173"/>
      <c r="O105" s="174"/>
      <c r="P105" s="65">
        <f t="shared" si="14"/>
        <v>0</v>
      </c>
      <c r="Q105" s="10">
        <f t="shared" si="13"/>
        <v>0</v>
      </c>
    </row>
    <row r="106" spans="1:17" ht="17.25">
      <c r="A106" s="19"/>
      <c r="B106" s="67" t="s">
        <v>109</v>
      </c>
      <c r="C106" s="74">
        <v>90</v>
      </c>
      <c r="D106" s="166"/>
      <c r="E106" s="167"/>
      <c r="F106" s="167"/>
      <c r="G106" s="168"/>
      <c r="H106" s="7"/>
      <c r="I106" s="8">
        <f t="shared" si="11"/>
        <v>0</v>
      </c>
      <c r="J106" s="7"/>
      <c r="K106" s="8">
        <f t="shared" si="12"/>
        <v>0</v>
      </c>
      <c r="L106" s="172"/>
      <c r="M106" s="173"/>
      <c r="N106" s="173"/>
      <c r="O106" s="174"/>
      <c r="P106" s="65">
        <f t="shared" si="14"/>
        <v>0</v>
      </c>
      <c r="Q106" s="10">
        <f t="shared" si="13"/>
        <v>0</v>
      </c>
    </row>
    <row r="107" spans="1:17" ht="17.25">
      <c r="A107" s="19"/>
      <c r="B107" s="67" t="s">
        <v>105</v>
      </c>
      <c r="C107" s="74">
        <v>235</v>
      </c>
      <c r="D107" s="166"/>
      <c r="E107" s="167"/>
      <c r="F107" s="167"/>
      <c r="G107" s="168"/>
      <c r="H107" s="7"/>
      <c r="I107" s="8">
        <f t="shared" si="11"/>
        <v>0</v>
      </c>
      <c r="J107" s="7"/>
      <c r="K107" s="8">
        <f t="shared" si="12"/>
        <v>0</v>
      </c>
      <c r="L107" s="172"/>
      <c r="M107" s="173"/>
      <c r="N107" s="173"/>
      <c r="O107" s="174"/>
      <c r="P107" s="65">
        <f t="shared" si="14"/>
        <v>0</v>
      </c>
      <c r="Q107" s="10">
        <f t="shared" si="13"/>
        <v>0</v>
      </c>
    </row>
    <row r="108" spans="1:17" ht="17.25">
      <c r="A108" s="19"/>
      <c r="B108" s="67" t="s">
        <v>106</v>
      </c>
      <c r="C108" s="74">
        <v>350</v>
      </c>
      <c r="D108" s="166"/>
      <c r="E108" s="167"/>
      <c r="F108" s="167"/>
      <c r="G108" s="168"/>
      <c r="H108" s="7"/>
      <c r="I108" s="8">
        <f t="shared" si="11"/>
        <v>0</v>
      </c>
      <c r="J108" s="7"/>
      <c r="K108" s="8">
        <f t="shared" si="12"/>
        <v>0</v>
      </c>
      <c r="L108" s="172"/>
      <c r="M108" s="173"/>
      <c r="N108" s="173"/>
      <c r="O108" s="174"/>
      <c r="P108" s="65">
        <f t="shared" si="14"/>
        <v>0</v>
      </c>
      <c r="Q108" s="10">
        <f t="shared" si="13"/>
        <v>0</v>
      </c>
    </row>
    <row r="109" spans="1:17" ht="17.25">
      <c r="A109" s="19"/>
      <c r="B109" s="67" t="s">
        <v>129</v>
      </c>
      <c r="C109" s="74"/>
      <c r="D109" s="166"/>
      <c r="E109" s="167"/>
      <c r="F109" s="167"/>
      <c r="G109" s="168"/>
      <c r="H109" s="7"/>
      <c r="I109" s="8">
        <f t="shared" si="11"/>
        <v>0</v>
      </c>
      <c r="J109" s="7"/>
      <c r="K109" s="8">
        <f t="shared" si="12"/>
        <v>0</v>
      </c>
      <c r="L109" s="172"/>
      <c r="M109" s="173"/>
      <c r="N109" s="173"/>
      <c r="O109" s="174"/>
      <c r="P109" s="65">
        <f t="shared" si="14"/>
        <v>0</v>
      </c>
      <c r="Q109" s="10">
        <f t="shared" si="13"/>
        <v>0</v>
      </c>
    </row>
    <row r="110" spans="1:17" ht="17.25">
      <c r="A110" s="19"/>
      <c r="B110" s="67" t="s">
        <v>129</v>
      </c>
      <c r="C110" s="74"/>
      <c r="D110" s="167"/>
      <c r="E110" s="167"/>
      <c r="F110" s="167"/>
      <c r="G110" s="168"/>
      <c r="H110" s="7"/>
      <c r="I110" s="8">
        <f t="shared" si="11"/>
        <v>0</v>
      </c>
      <c r="J110" s="7"/>
      <c r="K110" s="8">
        <f t="shared" si="12"/>
        <v>0</v>
      </c>
      <c r="L110" s="172"/>
      <c r="M110" s="173"/>
      <c r="N110" s="173"/>
      <c r="O110" s="174"/>
      <c r="P110" s="65">
        <f t="shared" si="14"/>
        <v>0</v>
      </c>
      <c r="Q110" s="10">
        <f t="shared" si="13"/>
        <v>0</v>
      </c>
    </row>
    <row r="111" spans="1:17" ht="17.25">
      <c r="A111" s="19"/>
      <c r="B111" s="67" t="s">
        <v>129</v>
      </c>
      <c r="C111" s="74"/>
      <c r="D111" s="167"/>
      <c r="E111" s="167"/>
      <c r="F111" s="167"/>
      <c r="G111" s="168"/>
      <c r="H111" s="7"/>
      <c r="I111" s="8">
        <f t="shared" si="11"/>
        <v>0</v>
      </c>
      <c r="J111" s="7"/>
      <c r="K111" s="8">
        <f t="shared" si="12"/>
        <v>0</v>
      </c>
      <c r="L111" s="172"/>
      <c r="M111" s="173"/>
      <c r="N111" s="173"/>
      <c r="O111" s="174"/>
      <c r="P111" s="65">
        <f t="shared" si="14"/>
        <v>0</v>
      </c>
      <c r="Q111" s="10">
        <f t="shared" si="13"/>
        <v>0</v>
      </c>
    </row>
    <row r="112" spans="1:17" ht="28.5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2</v>
      </c>
      <c r="I112" s="12">
        <f>SUM(I92:I111)</f>
        <v>302.25</v>
      </c>
      <c r="J112" s="12">
        <f>SUM(J92:J111)</f>
        <v>13</v>
      </c>
      <c r="K112" s="12">
        <f>SUM(K92:K111)</f>
        <v>715</v>
      </c>
      <c r="L112" s="13"/>
      <c r="M112" s="13"/>
      <c r="N112" s="13"/>
      <c r="O112" s="13"/>
      <c r="P112" s="12">
        <f>SUM(P92:P111)</f>
        <v>1017.25</v>
      </c>
      <c r="Q112" s="12">
        <f>SUM(Q92:Q111)</f>
        <v>403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71"/>
      <c r="B114" s="72"/>
      <c r="C114" s="72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74" t="s">
        <v>8</v>
      </c>
      <c r="N114" s="33" t="s">
        <v>112</v>
      </c>
      <c r="O114" s="74" t="s">
        <v>10</v>
      </c>
      <c r="P114" s="72"/>
      <c r="Q114" s="73"/>
    </row>
    <row r="115" spans="1:17" ht="17.25">
      <c r="A115" s="19"/>
      <c r="B115" s="67" t="s">
        <v>113</v>
      </c>
      <c r="C115" s="74">
        <v>7</v>
      </c>
      <c r="D115" s="163"/>
      <c r="E115" s="164"/>
      <c r="F115" s="164"/>
      <c r="G115" s="164"/>
      <c r="H115" s="164"/>
      <c r="I115" s="164"/>
      <c r="J115" s="164"/>
      <c r="K115" s="165"/>
      <c r="L115" s="85"/>
      <c r="M115" s="8">
        <f t="shared" ref="M115:M120" si="15">L115*C115*0.75</f>
        <v>0</v>
      </c>
      <c r="N115" s="85"/>
      <c r="O115" s="8">
        <f t="shared" ref="O115:O120" si="16">N115*C115*0.5</f>
        <v>0</v>
      </c>
      <c r="P115" s="65">
        <f>O115+M115</f>
        <v>0</v>
      </c>
      <c r="Q115" s="10">
        <f t="shared" ref="Q115:Q120" si="17">L115*C115</f>
        <v>0</v>
      </c>
    </row>
    <row r="116" spans="1:17" ht="17.25">
      <c r="A116" s="19"/>
      <c r="B116" s="67" t="s">
        <v>130</v>
      </c>
      <c r="C116" s="74">
        <v>12</v>
      </c>
      <c r="D116" s="166"/>
      <c r="E116" s="167"/>
      <c r="F116" s="167"/>
      <c r="G116" s="167"/>
      <c r="H116" s="167"/>
      <c r="I116" s="167"/>
      <c r="J116" s="167"/>
      <c r="K116" s="168"/>
      <c r="L116" s="85">
        <v>1</v>
      </c>
      <c r="M116" s="8">
        <f t="shared" si="15"/>
        <v>9</v>
      </c>
      <c r="N116" s="85">
        <v>2</v>
      </c>
      <c r="O116" s="8">
        <f t="shared" si="16"/>
        <v>12</v>
      </c>
      <c r="P116" s="65">
        <f t="shared" ref="P116:P120" si="18">O116+M116</f>
        <v>21</v>
      </c>
      <c r="Q116" s="10">
        <f t="shared" si="17"/>
        <v>12</v>
      </c>
    </row>
    <row r="117" spans="1:17" ht="17.25">
      <c r="A117" s="19"/>
      <c r="B117" s="67" t="s">
        <v>131</v>
      </c>
      <c r="C117" s="74">
        <v>10</v>
      </c>
      <c r="D117" s="166"/>
      <c r="E117" s="167"/>
      <c r="F117" s="167"/>
      <c r="G117" s="167"/>
      <c r="H117" s="167"/>
      <c r="I117" s="167"/>
      <c r="J117" s="167"/>
      <c r="K117" s="168"/>
      <c r="L117" s="85"/>
      <c r="M117" s="8">
        <f t="shared" si="15"/>
        <v>0</v>
      </c>
      <c r="N117" s="85">
        <v>3</v>
      </c>
      <c r="O117" s="8">
        <f t="shared" si="16"/>
        <v>15</v>
      </c>
      <c r="P117" s="65">
        <f t="shared" si="18"/>
        <v>15</v>
      </c>
      <c r="Q117" s="10">
        <f t="shared" si="17"/>
        <v>0</v>
      </c>
    </row>
    <row r="118" spans="1:17" ht="28.5">
      <c r="A118" s="19"/>
      <c r="B118" s="21" t="s">
        <v>114</v>
      </c>
      <c r="C118" s="74">
        <v>5</v>
      </c>
      <c r="D118" s="166"/>
      <c r="E118" s="167"/>
      <c r="F118" s="167"/>
      <c r="G118" s="167"/>
      <c r="H118" s="167"/>
      <c r="I118" s="167"/>
      <c r="J118" s="167"/>
      <c r="K118" s="168"/>
      <c r="L118" s="85">
        <v>25</v>
      </c>
      <c r="M118" s="8">
        <f t="shared" si="15"/>
        <v>93.75</v>
      </c>
      <c r="N118" s="85">
        <v>20</v>
      </c>
      <c r="O118" s="8">
        <f t="shared" si="16"/>
        <v>50</v>
      </c>
      <c r="P118" s="65">
        <f t="shared" si="18"/>
        <v>143.75</v>
      </c>
      <c r="Q118" s="10">
        <f t="shared" si="17"/>
        <v>125</v>
      </c>
    </row>
    <row r="119" spans="1:17" ht="17.25">
      <c r="A119" s="22"/>
      <c r="B119" s="21" t="s">
        <v>115</v>
      </c>
      <c r="C119" s="74">
        <v>8</v>
      </c>
      <c r="D119" s="166"/>
      <c r="E119" s="167"/>
      <c r="F119" s="167"/>
      <c r="G119" s="167"/>
      <c r="H119" s="167"/>
      <c r="I119" s="167"/>
      <c r="J119" s="167"/>
      <c r="K119" s="168"/>
      <c r="L119" s="85"/>
      <c r="M119" s="8">
        <f t="shared" si="15"/>
        <v>0</v>
      </c>
      <c r="N119" s="85"/>
      <c r="O119" s="8">
        <f t="shared" si="16"/>
        <v>0</v>
      </c>
      <c r="P119" s="65">
        <f t="shared" si="18"/>
        <v>0</v>
      </c>
      <c r="Q119" s="10">
        <f t="shared" si="17"/>
        <v>0</v>
      </c>
    </row>
    <row r="120" spans="1:17" ht="17.25">
      <c r="A120" s="22"/>
      <c r="B120" s="21" t="s">
        <v>129</v>
      </c>
      <c r="C120" s="74"/>
      <c r="D120" s="175"/>
      <c r="E120" s="176"/>
      <c r="F120" s="176"/>
      <c r="G120" s="176"/>
      <c r="H120" s="176"/>
      <c r="I120" s="176"/>
      <c r="J120" s="176"/>
      <c r="K120" s="177"/>
      <c r="L120" s="85"/>
      <c r="M120" s="8">
        <f t="shared" si="15"/>
        <v>0</v>
      </c>
      <c r="N120" s="85"/>
      <c r="O120" s="8">
        <f t="shared" si="16"/>
        <v>0</v>
      </c>
      <c r="P120" s="65">
        <f t="shared" si="18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26</v>
      </c>
      <c r="M121" s="14">
        <f t="shared" ref="M121:Q121" si="19">SUM(M115:M120)</f>
        <v>102.75</v>
      </c>
      <c r="N121" s="14">
        <f t="shared" si="19"/>
        <v>25</v>
      </c>
      <c r="O121" s="14">
        <f t="shared" si="19"/>
        <v>77</v>
      </c>
      <c r="P121" s="14">
        <f t="shared" si="19"/>
        <v>179.75</v>
      </c>
      <c r="Q121" s="14">
        <f t="shared" si="19"/>
        <v>137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37619</v>
      </c>
      <c r="Q122" s="23">
        <f>Q89+Q112+Q121</f>
        <v>16308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16758.599999999999</v>
      </c>
      <c r="Q123" s="25">
        <f>D134</f>
        <v>16758.599999999999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2.2447579153389903</v>
      </c>
      <c r="Q124" s="47">
        <f>Q122/Q123</f>
        <v>0.97311231248433649</v>
      </c>
    </row>
    <row r="125" spans="1:17">
      <c r="A125" s="26"/>
      <c r="B125" s="66" t="s">
        <v>119</v>
      </c>
      <c r="C125" s="66" t="s">
        <v>120</v>
      </c>
      <c r="D125" s="66" t="s">
        <v>89</v>
      </c>
      <c r="E125" s="66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8">
        <v>16500</v>
      </c>
      <c r="C126" s="28">
        <v>650</v>
      </c>
      <c r="D126" s="28">
        <f>C126+B126</f>
        <v>17150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8">
        <v>16000</v>
      </c>
      <c r="C127" s="28">
        <v>653</v>
      </c>
      <c r="D127" s="28">
        <f>C127+B127</f>
        <v>16653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28">
        <v>14650</v>
      </c>
      <c r="C128" s="28">
        <v>650</v>
      </c>
      <c r="D128" s="28">
        <f>C128+B128</f>
        <v>15300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86">
        <v>16500</v>
      </c>
      <c r="C129" s="86">
        <v>740</v>
      </c>
      <c r="D129" s="28">
        <f>C129+B129</f>
        <v>17240</v>
      </c>
      <c r="E129" s="46" t="s">
        <v>125</v>
      </c>
      <c r="F129" s="26"/>
      <c r="G129" s="26"/>
      <c r="H129" s="26"/>
      <c r="I129" s="26"/>
      <c r="J129" s="26"/>
      <c r="K129" s="26"/>
      <c r="L129" s="26" t="s">
        <v>143</v>
      </c>
      <c r="M129" s="26"/>
      <c r="N129" s="26"/>
      <c r="O129" s="26"/>
      <c r="P129" s="26"/>
      <c r="Q129" s="30"/>
    </row>
    <row r="130" spans="1:17">
      <c r="A130" s="37"/>
      <c r="B130" s="1">
        <v>14000</v>
      </c>
      <c r="C130" s="1">
        <v>950</v>
      </c>
      <c r="D130" s="28">
        <f>C130+B130</f>
        <v>14950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68">
        <f>SUM(B126:B130)</f>
        <v>77650</v>
      </c>
      <c r="C131" s="68">
        <f t="shared" ref="C131:D131" si="20">SUM(C126:C130)</f>
        <v>3643</v>
      </c>
      <c r="D131" s="68">
        <f t="shared" si="20"/>
        <v>81293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16258.6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500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16758.599999999999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6"/>
  <sheetViews>
    <sheetView rightToLeft="1" workbookViewId="0">
      <selection activeCell="H7" sqref="H7:O88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74" t="s">
        <v>8</v>
      </c>
      <c r="F4" s="33" t="s">
        <v>9</v>
      </c>
      <c r="G4" s="74" t="s">
        <v>10</v>
      </c>
      <c r="H4" s="74"/>
      <c r="I4" s="74"/>
      <c r="J4" s="74"/>
      <c r="K4" s="74"/>
      <c r="L4" s="74"/>
      <c r="M4" s="74"/>
      <c r="N4" s="74"/>
      <c r="O4" s="74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74"/>
      <c r="F5" s="3">
        <v>5</v>
      </c>
      <c r="G5" s="74"/>
      <c r="H5" s="3">
        <v>6</v>
      </c>
      <c r="I5" s="74"/>
      <c r="J5" s="3">
        <v>7</v>
      </c>
      <c r="K5" s="74"/>
      <c r="L5" s="3">
        <v>8</v>
      </c>
      <c r="M5" s="74"/>
      <c r="N5" s="3">
        <v>9</v>
      </c>
      <c r="O5" s="74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59"/>
      <c r="G7" s="74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65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57</v>
      </c>
      <c r="G8" s="74">
        <f t="shared" ref="G8:G71" si="1">F8*C8*0.5</f>
        <v>1852.5</v>
      </c>
      <c r="H8" s="160"/>
      <c r="I8" s="161"/>
      <c r="J8" s="161"/>
      <c r="K8" s="161"/>
      <c r="L8" s="161"/>
      <c r="M8" s="161"/>
      <c r="N8" s="161"/>
      <c r="O8" s="162"/>
      <c r="P8" s="65">
        <f t="shared" ref="P8:P71" si="2">G8+E8</f>
        <v>1852.5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/>
      <c r="E9" s="8">
        <f t="shared" si="0"/>
        <v>0</v>
      </c>
      <c r="F9" s="7"/>
      <c r="G9" s="74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65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74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65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74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65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>
        <v>0</v>
      </c>
      <c r="E12" s="8">
        <f t="shared" si="0"/>
        <v>0</v>
      </c>
      <c r="F12" s="7">
        <v>0</v>
      </c>
      <c r="G12" s="74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65">
        <f t="shared" si="2"/>
        <v>0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7">
        <v>90</v>
      </c>
      <c r="E13" s="8">
        <f t="shared" si="0"/>
        <v>5062.5</v>
      </c>
      <c r="F13" s="7">
        <v>170</v>
      </c>
      <c r="G13" s="74">
        <f t="shared" si="1"/>
        <v>6375</v>
      </c>
      <c r="H13" s="160"/>
      <c r="I13" s="161"/>
      <c r="J13" s="161"/>
      <c r="K13" s="161"/>
      <c r="L13" s="161"/>
      <c r="M13" s="161"/>
      <c r="N13" s="161"/>
      <c r="O13" s="162"/>
      <c r="P13" s="65">
        <f t="shared" si="2"/>
        <v>11437.5</v>
      </c>
      <c r="Q13" s="10">
        <f t="shared" si="3"/>
        <v>6750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/>
      <c r="G14" s="74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65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8</v>
      </c>
      <c r="E15" s="8">
        <f t="shared" si="0"/>
        <v>492</v>
      </c>
      <c r="F15" s="7"/>
      <c r="G15" s="74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65">
        <f t="shared" si="2"/>
        <v>492</v>
      </c>
      <c r="Q15" s="10">
        <f t="shared" si="3"/>
        <v>656</v>
      </c>
    </row>
    <row r="16" spans="1:17" ht="17.25">
      <c r="A16" s="4"/>
      <c r="B16" s="5" t="s">
        <v>20</v>
      </c>
      <c r="C16" s="6">
        <v>75</v>
      </c>
      <c r="D16" s="7">
        <v>10</v>
      </c>
      <c r="E16" s="8">
        <f t="shared" si="0"/>
        <v>562.5</v>
      </c>
      <c r="F16" s="7"/>
      <c r="G16" s="74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65">
        <f t="shared" si="2"/>
        <v>562.5</v>
      </c>
      <c r="Q16" s="10">
        <f t="shared" si="3"/>
        <v>750</v>
      </c>
    </row>
    <row r="17" spans="1:17" ht="17.25">
      <c r="A17" s="4"/>
      <c r="B17" s="5" t="s">
        <v>21</v>
      </c>
      <c r="C17" s="6">
        <v>82</v>
      </c>
      <c r="D17" s="7">
        <v>1</v>
      </c>
      <c r="E17" s="8">
        <f t="shared" si="0"/>
        <v>61.5</v>
      </c>
      <c r="F17" s="7"/>
      <c r="G17" s="74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65">
        <f t="shared" si="2"/>
        <v>61.5</v>
      </c>
      <c r="Q17" s="10">
        <f t="shared" si="3"/>
        <v>82</v>
      </c>
    </row>
    <row r="18" spans="1:17" ht="17.25">
      <c r="A18" s="4"/>
      <c r="B18" s="5" t="s">
        <v>22</v>
      </c>
      <c r="C18" s="6">
        <v>84</v>
      </c>
      <c r="D18" s="7">
        <v>0</v>
      </c>
      <c r="E18" s="8">
        <f t="shared" si="0"/>
        <v>0</v>
      </c>
      <c r="F18" s="7">
        <v>0</v>
      </c>
      <c r="G18" s="74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65">
        <f t="shared" si="2"/>
        <v>0</v>
      </c>
      <c r="Q18" s="10">
        <f t="shared" si="3"/>
        <v>0</v>
      </c>
    </row>
    <row r="19" spans="1:17" ht="17.25">
      <c r="A19" s="4"/>
      <c r="B19" s="5" t="s">
        <v>23</v>
      </c>
      <c r="C19" s="6">
        <v>110</v>
      </c>
      <c r="D19" s="7">
        <v>30</v>
      </c>
      <c r="E19" s="8">
        <f t="shared" si="0"/>
        <v>2475</v>
      </c>
      <c r="F19" s="7">
        <v>3</v>
      </c>
      <c r="G19" s="74">
        <f t="shared" si="1"/>
        <v>165</v>
      </c>
      <c r="H19" s="160"/>
      <c r="I19" s="161"/>
      <c r="J19" s="161"/>
      <c r="K19" s="161"/>
      <c r="L19" s="161"/>
      <c r="M19" s="161"/>
      <c r="N19" s="161"/>
      <c r="O19" s="162"/>
      <c r="P19" s="65">
        <f t="shared" si="2"/>
        <v>2640</v>
      </c>
      <c r="Q19" s="10">
        <f t="shared" si="3"/>
        <v>3300</v>
      </c>
    </row>
    <row r="20" spans="1:17" ht="17.25">
      <c r="A20" s="4"/>
      <c r="B20" s="5" t="s">
        <v>83</v>
      </c>
      <c r="C20" s="74">
        <v>110</v>
      </c>
      <c r="D20" s="7"/>
      <c r="E20" s="8">
        <f t="shared" si="0"/>
        <v>0</v>
      </c>
      <c r="F20" s="59"/>
      <c r="G20" s="74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65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74">
        <v>150</v>
      </c>
      <c r="D21" s="7"/>
      <c r="E21" s="8">
        <f t="shared" si="0"/>
        <v>0</v>
      </c>
      <c r="F21" s="59"/>
      <c r="G21" s="74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65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59">
        <v>0</v>
      </c>
      <c r="G22" s="74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65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59">
        <v>0</v>
      </c>
      <c r="G23" s="74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65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59"/>
      <c r="G24" s="74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65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59">
        <v>1</v>
      </c>
      <c r="G25" s="74">
        <f t="shared" si="1"/>
        <v>37</v>
      </c>
      <c r="H25" s="160"/>
      <c r="I25" s="161"/>
      <c r="J25" s="161"/>
      <c r="K25" s="161"/>
      <c r="L25" s="161"/>
      <c r="M25" s="161"/>
      <c r="N25" s="161"/>
      <c r="O25" s="162"/>
      <c r="P25" s="65">
        <f t="shared" si="2"/>
        <v>37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59"/>
      <c r="G26" s="74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65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59"/>
      <c r="G27" s="74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65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59">
        <v>2</v>
      </c>
      <c r="G28" s="74">
        <f t="shared" si="1"/>
        <v>106</v>
      </c>
      <c r="H28" s="160"/>
      <c r="I28" s="161"/>
      <c r="J28" s="161"/>
      <c r="K28" s="161"/>
      <c r="L28" s="161"/>
      <c r="M28" s="161"/>
      <c r="N28" s="161"/>
      <c r="O28" s="162"/>
      <c r="P28" s="65">
        <f t="shared" si="2"/>
        <v>106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59"/>
      <c r="G29" s="74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65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74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65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74">
        <v>120</v>
      </c>
      <c r="D31" s="7">
        <v>1</v>
      </c>
      <c r="E31" s="8">
        <f t="shared" si="0"/>
        <v>90</v>
      </c>
      <c r="F31" s="7"/>
      <c r="G31" s="74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65">
        <f t="shared" si="2"/>
        <v>90</v>
      </c>
      <c r="Q31" s="10">
        <f t="shared" si="3"/>
        <v>120</v>
      </c>
    </row>
    <row r="32" spans="1:17" ht="17.25">
      <c r="A32" s="4"/>
      <c r="B32" s="5" t="s">
        <v>33</v>
      </c>
      <c r="C32" s="6">
        <v>160</v>
      </c>
      <c r="D32" s="59"/>
      <c r="E32" s="8">
        <f t="shared" si="0"/>
        <v>0</v>
      </c>
      <c r="F32" s="7"/>
      <c r="G32" s="74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65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59"/>
      <c r="E33" s="8">
        <f t="shared" si="0"/>
        <v>0</v>
      </c>
      <c r="F33" s="7"/>
      <c r="G33" s="74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65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74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65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1</v>
      </c>
      <c r="E35" s="8">
        <f t="shared" si="0"/>
        <v>116.25</v>
      </c>
      <c r="F35" s="7"/>
      <c r="G35" s="74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65">
        <f t="shared" si="2"/>
        <v>116.25</v>
      </c>
      <c r="Q35" s="10">
        <f t="shared" si="3"/>
        <v>155</v>
      </c>
    </row>
    <row r="36" spans="1:17" ht="17.25">
      <c r="A36" s="4"/>
      <c r="B36" s="5" t="s">
        <v>37</v>
      </c>
      <c r="C36" s="6">
        <v>165</v>
      </c>
      <c r="D36" s="59"/>
      <c r="E36" s="8">
        <f t="shared" si="0"/>
        <v>0</v>
      </c>
      <c r="F36" s="7"/>
      <c r="G36" s="74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65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59"/>
      <c r="E37" s="8">
        <f t="shared" si="0"/>
        <v>0</v>
      </c>
      <c r="F37" s="7"/>
      <c r="G37" s="74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65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59"/>
      <c r="E38" s="8">
        <f t="shared" si="0"/>
        <v>0</v>
      </c>
      <c r="F38" s="7"/>
      <c r="G38" s="74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65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59"/>
      <c r="E39" s="8">
        <f t="shared" si="0"/>
        <v>0</v>
      </c>
      <c r="F39" s="7"/>
      <c r="G39" s="74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65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74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65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59"/>
      <c r="G41" s="74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65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74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65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74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65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59"/>
      <c r="E44" s="8">
        <f t="shared" si="0"/>
        <v>0</v>
      </c>
      <c r="F44" s="7"/>
      <c r="G44" s="74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65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59"/>
      <c r="E45" s="8">
        <f t="shared" si="0"/>
        <v>0</v>
      </c>
      <c r="F45" s="59"/>
      <c r="G45" s="74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65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59"/>
      <c r="E46" s="8">
        <f t="shared" si="0"/>
        <v>0</v>
      </c>
      <c r="F46" s="59"/>
      <c r="G46" s="74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65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59"/>
      <c r="E47" s="8">
        <f t="shared" si="0"/>
        <v>0</v>
      </c>
      <c r="F47" s="59"/>
      <c r="G47" s="74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65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59"/>
      <c r="E48" s="8">
        <f t="shared" si="0"/>
        <v>0</v>
      </c>
      <c r="F48" s="59"/>
      <c r="G48" s="74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65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59">
        <v>10</v>
      </c>
      <c r="E49" s="8">
        <f t="shared" si="0"/>
        <v>285</v>
      </c>
      <c r="F49" s="59"/>
      <c r="G49" s="74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65">
        <f t="shared" si="2"/>
        <v>285</v>
      </c>
      <c r="Q49" s="10">
        <f t="shared" si="3"/>
        <v>380</v>
      </c>
    </row>
    <row r="50" spans="1:17" ht="17.25">
      <c r="A50" s="4"/>
      <c r="B50" s="5" t="s">
        <v>51</v>
      </c>
      <c r="C50" s="6">
        <v>38</v>
      </c>
      <c r="D50" s="59"/>
      <c r="E50" s="8">
        <f t="shared" si="0"/>
        <v>0</v>
      </c>
      <c r="F50" s="59"/>
      <c r="G50" s="74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65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59"/>
      <c r="E51" s="8">
        <f t="shared" si="0"/>
        <v>0</v>
      </c>
      <c r="F51" s="59"/>
      <c r="G51" s="74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65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3</v>
      </c>
      <c r="E52" s="8">
        <f t="shared" si="0"/>
        <v>94.5</v>
      </c>
      <c r="F52" s="7"/>
      <c r="G52" s="74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65">
        <f t="shared" si="2"/>
        <v>94.5</v>
      </c>
      <c r="Q52" s="10">
        <f t="shared" si="3"/>
        <v>126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74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65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74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65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/>
      <c r="G55" s="74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65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74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65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4</v>
      </c>
      <c r="E57" s="8">
        <f t="shared" si="0"/>
        <v>84</v>
      </c>
      <c r="F57" s="7"/>
      <c r="G57" s="74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65">
        <f t="shared" si="2"/>
        <v>84</v>
      </c>
      <c r="Q57" s="10">
        <f t="shared" si="3"/>
        <v>112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74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65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59"/>
      <c r="E59" s="8">
        <f t="shared" si="0"/>
        <v>0</v>
      </c>
      <c r="F59" s="7"/>
      <c r="G59" s="74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65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74">
        <v>100</v>
      </c>
      <c r="D60" s="7"/>
      <c r="E60" s="8">
        <f t="shared" si="0"/>
        <v>0</v>
      </c>
      <c r="F60" s="7"/>
      <c r="G60" s="74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65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74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65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2</v>
      </c>
      <c r="E62" s="8">
        <f t="shared" si="0"/>
        <v>88.5</v>
      </c>
      <c r="F62" s="7"/>
      <c r="G62" s="74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65">
        <f t="shared" si="2"/>
        <v>88.5</v>
      </c>
      <c r="Q62" s="10">
        <f t="shared" si="3"/>
        <v>118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74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65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/>
      <c r="E64" s="8">
        <f t="shared" si="0"/>
        <v>0</v>
      </c>
      <c r="F64" s="7"/>
      <c r="G64" s="74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65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74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65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74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65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74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65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74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65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74">
        <v>75</v>
      </c>
      <c r="D69" s="7"/>
      <c r="E69" s="8">
        <f t="shared" si="0"/>
        <v>0</v>
      </c>
      <c r="F69" s="7"/>
      <c r="G69" s="74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65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0"/>
        <v>0</v>
      </c>
      <c r="F70" s="7"/>
      <c r="G70" s="74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65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74">
        <v>120</v>
      </c>
      <c r="D71" s="7"/>
      <c r="E71" s="8">
        <f t="shared" si="0"/>
        <v>0</v>
      </c>
      <c r="F71" s="7"/>
      <c r="G71" s="74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65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59"/>
      <c r="E72" s="8">
        <f t="shared" ref="E72:E88" si="4">D72*C72*0.75</f>
        <v>0</v>
      </c>
      <c r="F72" s="7"/>
      <c r="G72" s="74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65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74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65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70">
        <v>80</v>
      </c>
      <c r="D74" s="7"/>
      <c r="E74" s="8">
        <f t="shared" si="4"/>
        <v>0</v>
      </c>
      <c r="F74" s="7"/>
      <c r="G74" s="74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65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74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65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74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65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/>
      <c r="G77" s="74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65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74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65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74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65">
        <f t="shared" si="6"/>
        <v>0</v>
      </c>
      <c r="Q79" s="10">
        <f t="shared" si="7"/>
        <v>0</v>
      </c>
    </row>
    <row r="80" spans="1:17" ht="17.25">
      <c r="A80" s="74"/>
      <c r="B80" s="5" t="s">
        <v>77</v>
      </c>
      <c r="C80" s="69">
        <v>100</v>
      </c>
      <c r="D80" s="7"/>
      <c r="E80" s="8">
        <f t="shared" si="4"/>
        <v>0</v>
      </c>
      <c r="F80" s="7"/>
      <c r="G80" s="74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65">
        <f t="shared" si="6"/>
        <v>0</v>
      </c>
      <c r="Q80" s="10">
        <f t="shared" si="7"/>
        <v>0</v>
      </c>
    </row>
    <row r="81" spans="1:17" ht="17.25">
      <c r="A81" s="74"/>
      <c r="B81" s="5" t="s">
        <v>78</v>
      </c>
      <c r="C81" s="69">
        <v>150</v>
      </c>
      <c r="D81" s="7"/>
      <c r="E81" s="8">
        <f t="shared" si="4"/>
        <v>0</v>
      </c>
      <c r="F81" s="7"/>
      <c r="G81" s="74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65">
        <f t="shared" si="6"/>
        <v>0</v>
      </c>
      <c r="Q81" s="10">
        <f t="shared" si="7"/>
        <v>0</v>
      </c>
    </row>
    <row r="82" spans="1:17" ht="17.25">
      <c r="A82" s="74"/>
      <c r="B82" s="5" t="s">
        <v>80</v>
      </c>
      <c r="C82" s="74">
        <v>40</v>
      </c>
      <c r="D82" s="7"/>
      <c r="E82" s="8">
        <f t="shared" si="4"/>
        <v>0</v>
      </c>
      <c r="F82" s="7"/>
      <c r="G82" s="74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65">
        <f t="shared" si="6"/>
        <v>0</v>
      </c>
      <c r="Q82" s="10">
        <f t="shared" si="7"/>
        <v>0</v>
      </c>
    </row>
    <row r="83" spans="1:17" ht="17.25">
      <c r="A83" s="74"/>
      <c r="B83" s="5" t="s">
        <v>82</v>
      </c>
      <c r="C83" s="74">
        <v>45</v>
      </c>
      <c r="D83" s="7"/>
      <c r="E83" s="8">
        <f t="shared" si="4"/>
        <v>0</v>
      </c>
      <c r="F83" s="7"/>
      <c r="G83" s="74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65">
        <f t="shared" si="6"/>
        <v>0</v>
      </c>
      <c r="Q83" s="10">
        <f t="shared" si="7"/>
        <v>0</v>
      </c>
    </row>
    <row r="84" spans="1:17" ht="17.25">
      <c r="A84" s="74"/>
      <c r="B84" s="5" t="s">
        <v>129</v>
      </c>
      <c r="C84" s="74"/>
      <c r="D84" s="7"/>
      <c r="E84" s="8">
        <f t="shared" si="4"/>
        <v>0</v>
      </c>
      <c r="F84" s="7"/>
      <c r="G84" s="74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65">
        <f t="shared" si="6"/>
        <v>0</v>
      </c>
      <c r="Q84" s="10">
        <f t="shared" si="7"/>
        <v>0</v>
      </c>
    </row>
    <row r="85" spans="1:17" ht="17.25">
      <c r="A85" s="68"/>
      <c r="B85" s="5" t="s">
        <v>129</v>
      </c>
      <c r="C85" s="74"/>
      <c r="D85" s="7"/>
      <c r="E85" s="8">
        <f t="shared" si="4"/>
        <v>0</v>
      </c>
      <c r="F85" s="7"/>
      <c r="G85" s="74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65">
        <f t="shared" si="6"/>
        <v>0</v>
      </c>
      <c r="Q85" s="10">
        <f t="shared" si="7"/>
        <v>0</v>
      </c>
    </row>
    <row r="86" spans="1:17" ht="17.25">
      <c r="A86" s="68"/>
      <c r="B86" s="5" t="s">
        <v>129</v>
      </c>
      <c r="C86" s="74"/>
      <c r="D86" s="7"/>
      <c r="E86" s="8">
        <f t="shared" si="4"/>
        <v>0</v>
      </c>
      <c r="F86" s="7"/>
      <c r="G86" s="74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65">
        <f t="shared" si="6"/>
        <v>0</v>
      </c>
      <c r="Q86" s="10">
        <f t="shared" si="7"/>
        <v>0</v>
      </c>
    </row>
    <row r="87" spans="1:17" ht="17.25">
      <c r="A87" s="68"/>
      <c r="B87" s="5" t="s">
        <v>129</v>
      </c>
      <c r="C87" s="74"/>
      <c r="D87" s="7"/>
      <c r="E87" s="8">
        <f t="shared" si="4"/>
        <v>0</v>
      </c>
      <c r="F87" s="7"/>
      <c r="G87" s="74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65">
        <f t="shared" si="6"/>
        <v>0</v>
      </c>
      <c r="Q87" s="10">
        <f t="shared" si="7"/>
        <v>0</v>
      </c>
    </row>
    <row r="88" spans="1:17" ht="17.25">
      <c r="A88" s="68"/>
      <c r="B88" s="5" t="s">
        <v>129</v>
      </c>
      <c r="C88" s="74"/>
      <c r="D88" s="7"/>
      <c r="E88" s="8">
        <f t="shared" si="4"/>
        <v>0</v>
      </c>
      <c r="F88" s="7"/>
      <c r="G88" s="74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65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160</v>
      </c>
      <c r="E89" s="12">
        <f t="shared" ref="E89:G89" si="8">SUM(E7:E88)</f>
        <v>9411.75</v>
      </c>
      <c r="F89" s="12">
        <f t="shared" si="8"/>
        <v>233</v>
      </c>
      <c r="G89" s="12">
        <f t="shared" si="8"/>
        <v>8535.5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17947.25</v>
      </c>
      <c r="Q89" s="12">
        <f t="shared" si="9"/>
        <v>12549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71"/>
      <c r="B91" s="72"/>
      <c r="C91" s="72"/>
      <c r="D91" s="17"/>
      <c r="E91" s="17"/>
      <c r="F91" s="17"/>
      <c r="G91" s="17"/>
      <c r="H91" s="33" t="s">
        <v>91</v>
      </c>
      <c r="I91" s="74" t="s">
        <v>8</v>
      </c>
      <c r="J91" s="33" t="s">
        <v>92</v>
      </c>
      <c r="K91" s="74" t="s">
        <v>10</v>
      </c>
      <c r="L91" s="17"/>
      <c r="M91" s="17"/>
      <c r="N91" s="17"/>
      <c r="O91" s="17"/>
      <c r="P91" s="72"/>
      <c r="Q91" s="73"/>
    </row>
    <row r="92" spans="1:17" ht="17.25">
      <c r="A92" s="19"/>
      <c r="B92" s="67" t="s">
        <v>93</v>
      </c>
      <c r="C92" s="74">
        <v>110</v>
      </c>
      <c r="D92" s="163"/>
      <c r="E92" s="164"/>
      <c r="F92" s="164"/>
      <c r="G92" s="165"/>
      <c r="H92" s="7">
        <v>1</v>
      </c>
      <c r="I92" s="8">
        <f>H92*C92*0.75</f>
        <v>82.5</v>
      </c>
      <c r="J92" s="7">
        <v>5</v>
      </c>
      <c r="K92" s="8">
        <f>J92*C92*0.5</f>
        <v>275</v>
      </c>
      <c r="L92" s="169"/>
      <c r="M92" s="170"/>
      <c r="N92" s="170"/>
      <c r="O92" s="171"/>
      <c r="P92" s="65">
        <f>K92+I92</f>
        <v>357.5</v>
      </c>
      <c r="Q92" s="10">
        <f>H92*C92</f>
        <v>110</v>
      </c>
    </row>
    <row r="93" spans="1:17" ht="17.25">
      <c r="A93" s="19"/>
      <c r="B93" s="67" t="s">
        <v>94</v>
      </c>
      <c r="C93" s="74">
        <v>120</v>
      </c>
      <c r="D93" s="166"/>
      <c r="E93" s="167"/>
      <c r="F93" s="167"/>
      <c r="G93" s="168"/>
      <c r="H93" s="7"/>
      <c r="I93" s="8">
        <f t="shared" ref="I93:I111" si="10">H93*C93*0.75</f>
        <v>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65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67" t="s">
        <v>95</v>
      </c>
      <c r="C94" s="74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65">
        <f t="shared" si="12"/>
        <v>0</v>
      </c>
      <c r="Q94" s="10">
        <f t="shared" si="13"/>
        <v>0</v>
      </c>
    </row>
    <row r="95" spans="1:17" ht="17.25">
      <c r="A95" s="19"/>
      <c r="B95" s="67" t="s">
        <v>96</v>
      </c>
      <c r="C95" s="74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65">
        <f t="shared" si="12"/>
        <v>0</v>
      </c>
      <c r="Q95" s="10">
        <f t="shared" si="13"/>
        <v>0</v>
      </c>
    </row>
    <row r="96" spans="1:17" ht="17.25">
      <c r="A96" s="19"/>
      <c r="B96" s="67" t="s">
        <v>97</v>
      </c>
      <c r="C96" s="74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65">
        <f t="shared" si="12"/>
        <v>0</v>
      </c>
      <c r="Q96" s="10">
        <f t="shared" si="13"/>
        <v>0</v>
      </c>
    </row>
    <row r="97" spans="1:17" ht="17.25">
      <c r="A97" s="19"/>
      <c r="B97" s="67" t="s">
        <v>98</v>
      </c>
      <c r="C97" s="74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65">
        <f t="shared" si="12"/>
        <v>0</v>
      </c>
      <c r="Q97" s="10">
        <f t="shared" si="13"/>
        <v>0</v>
      </c>
    </row>
    <row r="98" spans="1:17" ht="17.25">
      <c r="A98" s="19"/>
      <c r="B98" s="67" t="s">
        <v>99</v>
      </c>
      <c r="C98" s="74">
        <v>125</v>
      </c>
      <c r="D98" s="166"/>
      <c r="E98" s="167"/>
      <c r="F98" s="167"/>
      <c r="G98" s="168"/>
      <c r="H98" s="7"/>
      <c r="I98" s="8">
        <f t="shared" si="10"/>
        <v>0</v>
      </c>
      <c r="J98" s="7">
        <v>1</v>
      </c>
      <c r="K98" s="8">
        <f t="shared" si="11"/>
        <v>62.5</v>
      </c>
      <c r="L98" s="172"/>
      <c r="M98" s="173"/>
      <c r="N98" s="173"/>
      <c r="O98" s="174"/>
      <c r="P98" s="65">
        <f t="shared" si="12"/>
        <v>62.5</v>
      </c>
      <c r="Q98" s="10">
        <f t="shared" si="13"/>
        <v>0</v>
      </c>
    </row>
    <row r="99" spans="1:17" ht="17.25">
      <c r="A99" s="19"/>
      <c r="B99" s="67" t="s">
        <v>100</v>
      </c>
      <c r="C99" s="74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65">
        <f t="shared" si="12"/>
        <v>0</v>
      </c>
      <c r="Q99" s="10">
        <f t="shared" si="13"/>
        <v>0</v>
      </c>
    </row>
    <row r="100" spans="1:17" ht="17.25">
      <c r="A100" s="19"/>
      <c r="B100" s="67" t="s">
        <v>101</v>
      </c>
      <c r="C100" s="74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65">
        <f t="shared" si="12"/>
        <v>0</v>
      </c>
      <c r="Q100" s="10">
        <f t="shared" si="13"/>
        <v>0</v>
      </c>
    </row>
    <row r="101" spans="1:17" ht="17.25">
      <c r="A101" s="19"/>
      <c r="B101" s="67" t="s">
        <v>102</v>
      </c>
      <c r="C101" s="74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65">
        <f t="shared" si="12"/>
        <v>0</v>
      </c>
      <c r="Q101" s="10">
        <f t="shared" si="13"/>
        <v>0</v>
      </c>
    </row>
    <row r="102" spans="1:17" ht="17.25">
      <c r="A102" s="19"/>
      <c r="B102" s="67" t="s">
        <v>107</v>
      </c>
      <c r="C102" s="74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65">
        <f t="shared" si="12"/>
        <v>0</v>
      </c>
      <c r="Q102" s="10">
        <f t="shared" si="13"/>
        <v>0</v>
      </c>
    </row>
    <row r="103" spans="1:17" ht="17.25">
      <c r="A103" s="19"/>
      <c r="B103" s="67" t="s">
        <v>103</v>
      </c>
      <c r="C103" s="74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65">
        <f t="shared" si="12"/>
        <v>0</v>
      </c>
      <c r="Q103" s="10">
        <f t="shared" si="13"/>
        <v>0</v>
      </c>
    </row>
    <row r="104" spans="1:17" ht="17.25">
      <c r="A104" s="19"/>
      <c r="B104" s="67" t="s">
        <v>104</v>
      </c>
      <c r="C104" s="74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65">
        <f t="shared" si="12"/>
        <v>0</v>
      </c>
      <c r="Q104" s="10">
        <f t="shared" si="13"/>
        <v>0</v>
      </c>
    </row>
    <row r="105" spans="1:17" ht="17.25">
      <c r="A105" s="19"/>
      <c r="B105" s="67" t="s">
        <v>108</v>
      </c>
      <c r="C105" s="74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65">
        <f t="shared" si="12"/>
        <v>0</v>
      </c>
      <c r="Q105" s="10">
        <f t="shared" si="13"/>
        <v>0</v>
      </c>
    </row>
    <row r="106" spans="1:17" ht="17.25">
      <c r="A106" s="19"/>
      <c r="B106" s="67" t="s">
        <v>109</v>
      </c>
      <c r="C106" s="74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65">
        <f t="shared" si="12"/>
        <v>0</v>
      </c>
      <c r="Q106" s="10">
        <f t="shared" si="13"/>
        <v>0</v>
      </c>
    </row>
    <row r="107" spans="1:17" ht="17.25">
      <c r="A107" s="19"/>
      <c r="B107" s="67" t="s">
        <v>105</v>
      </c>
      <c r="C107" s="74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65">
        <f t="shared" si="12"/>
        <v>0</v>
      </c>
      <c r="Q107" s="10">
        <f t="shared" si="13"/>
        <v>0</v>
      </c>
    </row>
    <row r="108" spans="1:17" ht="17.25">
      <c r="A108" s="19"/>
      <c r="B108" s="67" t="s">
        <v>106</v>
      </c>
      <c r="C108" s="74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65">
        <f t="shared" si="12"/>
        <v>0</v>
      </c>
      <c r="Q108" s="10">
        <f t="shared" si="13"/>
        <v>0</v>
      </c>
    </row>
    <row r="109" spans="1:17" ht="17.25">
      <c r="A109" s="19"/>
      <c r="B109" s="67" t="s">
        <v>129</v>
      </c>
      <c r="C109" s="74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65">
        <f t="shared" si="12"/>
        <v>0</v>
      </c>
      <c r="Q109" s="10">
        <f t="shared" si="13"/>
        <v>0</v>
      </c>
    </row>
    <row r="110" spans="1:17" ht="17.25">
      <c r="A110" s="19"/>
      <c r="B110" s="67" t="s">
        <v>129</v>
      </c>
      <c r="C110" s="74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65">
        <f t="shared" si="12"/>
        <v>0</v>
      </c>
      <c r="Q110" s="10">
        <f t="shared" si="13"/>
        <v>0</v>
      </c>
    </row>
    <row r="111" spans="1:17" ht="17.25">
      <c r="A111" s="19"/>
      <c r="B111" s="67" t="s">
        <v>129</v>
      </c>
      <c r="C111" s="74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65">
        <f t="shared" si="12"/>
        <v>0</v>
      </c>
      <c r="Q111" s="10">
        <f t="shared" si="13"/>
        <v>0</v>
      </c>
    </row>
    <row r="112" spans="1:17" ht="28.5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1</v>
      </c>
      <c r="I112" s="12">
        <f>SUM(I92:I111)</f>
        <v>82.5</v>
      </c>
      <c r="J112" s="12">
        <f>SUM(J92:J111)</f>
        <v>6</v>
      </c>
      <c r="K112" s="12">
        <f>SUM(K92:K111)</f>
        <v>337.5</v>
      </c>
      <c r="L112" s="13"/>
      <c r="M112" s="13"/>
      <c r="N112" s="13"/>
      <c r="O112" s="13"/>
      <c r="P112" s="12">
        <f>SUM(P92:P111)</f>
        <v>420</v>
      </c>
      <c r="Q112" s="12">
        <f>SUM(Q92:Q111)</f>
        <v>110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71"/>
      <c r="B114" s="72"/>
      <c r="C114" s="72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74" t="s">
        <v>8</v>
      </c>
      <c r="N114" s="33" t="s">
        <v>112</v>
      </c>
      <c r="O114" s="74" t="s">
        <v>10</v>
      </c>
      <c r="P114" s="72"/>
      <c r="Q114" s="73"/>
    </row>
    <row r="115" spans="1:17" ht="17.25">
      <c r="A115" s="19"/>
      <c r="B115" s="67" t="s">
        <v>113</v>
      </c>
      <c r="C115" s="74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44</v>
      </c>
      <c r="M115" s="8">
        <f>L115*C115*0.75</f>
        <v>231</v>
      </c>
      <c r="N115" s="7">
        <v>20</v>
      </c>
      <c r="O115" s="8">
        <f>N115*C115*0.5</f>
        <v>70</v>
      </c>
      <c r="P115" s="65">
        <f>O115+M115</f>
        <v>301</v>
      </c>
      <c r="Q115" s="10">
        <f>L115*C115</f>
        <v>308</v>
      </c>
    </row>
    <row r="116" spans="1:17" ht="17.25">
      <c r="A116" s="19"/>
      <c r="B116" s="67" t="s">
        <v>130</v>
      </c>
      <c r="C116" s="74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15</v>
      </c>
      <c r="M116" s="8">
        <f t="shared" ref="M116:M120" si="14">L116*C116*0.75</f>
        <v>135</v>
      </c>
      <c r="N116" s="7">
        <v>15</v>
      </c>
      <c r="O116" s="8">
        <f t="shared" ref="O116:O120" si="15">N116*C116*0.5</f>
        <v>90</v>
      </c>
      <c r="P116" s="65">
        <f t="shared" ref="P116:P120" si="16">O116+M116</f>
        <v>225</v>
      </c>
      <c r="Q116" s="10">
        <f t="shared" ref="Q116:Q120" si="17">L116*C116</f>
        <v>180</v>
      </c>
    </row>
    <row r="117" spans="1:17" ht="17.25">
      <c r="A117" s="19"/>
      <c r="B117" s="67" t="s">
        <v>131</v>
      </c>
      <c r="C117" s="74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40</v>
      </c>
      <c r="M117" s="8">
        <f t="shared" si="14"/>
        <v>300</v>
      </c>
      <c r="N117" s="7">
        <v>18</v>
      </c>
      <c r="O117" s="8">
        <f t="shared" si="15"/>
        <v>90</v>
      </c>
      <c r="P117" s="65">
        <f t="shared" si="16"/>
        <v>390</v>
      </c>
      <c r="Q117" s="10">
        <f t="shared" si="17"/>
        <v>400</v>
      </c>
    </row>
    <row r="118" spans="1:17" ht="28.5">
      <c r="A118" s="19"/>
      <c r="B118" s="21" t="s">
        <v>114</v>
      </c>
      <c r="C118" s="74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100</v>
      </c>
      <c r="M118" s="8">
        <f t="shared" si="14"/>
        <v>375</v>
      </c>
      <c r="N118" s="7">
        <v>90</v>
      </c>
      <c r="O118" s="8">
        <f t="shared" si="15"/>
        <v>225</v>
      </c>
      <c r="P118" s="65">
        <f t="shared" si="16"/>
        <v>600</v>
      </c>
      <c r="Q118" s="10">
        <f t="shared" si="17"/>
        <v>500</v>
      </c>
    </row>
    <row r="119" spans="1:17" ht="17.25">
      <c r="A119" s="22"/>
      <c r="B119" s="21" t="s">
        <v>115</v>
      </c>
      <c r="C119" s="74">
        <v>8</v>
      </c>
      <c r="D119" s="166"/>
      <c r="E119" s="167"/>
      <c r="F119" s="167"/>
      <c r="G119" s="167"/>
      <c r="H119" s="167"/>
      <c r="I119" s="167"/>
      <c r="J119" s="167"/>
      <c r="K119" s="168"/>
      <c r="L119" s="59"/>
      <c r="M119" s="8">
        <f t="shared" si="14"/>
        <v>0</v>
      </c>
      <c r="N119" s="59"/>
      <c r="O119" s="8">
        <f t="shared" si="15"/>
        <v>0</v>
      </c>
      <c r="P119" s="65">
        <f t="shared" si="16"/>
        <v>0</v>
      </c>
      <c r="Q119" s="10">
        <f t="shared" si="17"/>
        <v>0</v>
      </c>
    </row>
    <row r="120" spans="1:17" ht="17.25">
      <c r="A120" s="22"/>
      <c r="B120" s="21" t="s">
        <v>129</v>
      </c>
      <c r="C120" s="74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65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199</v>
      </c>
      <c r="M121" s="14">
        <f t="shared" ref="M121:Q121" si="18">SUM(M115:M120)</f>
        <v>1041</v>
      </c>
      <c r="N121" s="14">
        <f t="shared" si="18"/>
        <v>143</v>
      </c>
      <c r="O121" s="14">
        <f t="shared" si="18"/>
        <v>475</v>
      </c>
      <c r="P121" s="14">
        <f t="shared" si="18"/>
        <v>1516</v>
      </c>
      <c r="Q121" s="14">
        <f t="shared" si="18"/>
        <v>1388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19883.25</v>
      </c>
      <c r="Q122" s="23">
        <f>Q89+Q112+Q121</f>
        <v>14047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15992</v>
      </c>
      <c r="Q123" s="25">
        <f>D134</f>
        <v>15992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1.2433247873936968</v>
      </c>
      <c r="Q124" s="47">
        <f>Q122/Q123</f>
        <v>0.87837668834417204</v>
      </c>
    </row>
    <row r="125" spans="1:17">
      <c r="A125" s="26"/>
      <c r="B125" s="66" t="s">
        <v>119</v>
      </c>
      <c r="C125" s="66" t="s">
        <v>120</v>
      </c>
      <c r="D125" s="66" t="s">
        <v>89</v>
      </c>
      <c r="E125" s="66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11000</v>
      </c>
      <c r="C126" s="29">
        <v>2700</v>
      </c>
      <c r="D126" s="28">
        <v>13700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11000</v>
      </c>
      <c r="C127" s="29">
        <v>2700</v>
      </c>
      <c r="D127" s="28">
        <v>13700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10000</v>
      </c>
      <c r="C128" s="31">
        <v>4100</v>
      </c>
      <c r="D128" s="28">
        <v>14100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10500</v>
      </c>
      <c r="C129" s="1">
        <v>4100</v>
      </c>
      <c r="D129" s="28">
        <f t="shared" ref="D129:D130" si="19">C129+B129</f>
        <v>14600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9670</v>
      </c>
      <c r="C130" s="1">
        <v>4190</v>
      </c>
      <c r="D130" s="28">
        <f t="shared" si="19"/>
        <v>13860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68">
        <f>SUM(B126:B130)</f>
        <v>52170</v>
      </c>
      <c r="C131" s="68">
        <f t="shared" ref="C131:D131" si="20">SUM(C126:C130)</f>
        <v>17790</v>
      </c>
      <c r="D131" s="68">
        <f t="shared" si="20"/>
        <v>69960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13992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2000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15992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6" spans="1:17">
      <c r="B136" s="193" t="s">
        <v>145</v>
      </c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5"/>
    </row>
  </sheetData>
  <mergeCells count="25">
    <mergeCell ref="A1:Q1"/>
    <mergeCell ref="A2:A4"/>
    <mergeCell ref="B2:B4"/>
    <mergeCell ref="C2:C4"/>
    <mergeCell ref="D2:O2"/>
    <mergeCell ref="P2:P4"/>
    <mergeCell ref="Q2:Q4"/>
    <mergeCell ref="D3:O3"/>
    <mergeCell ref="A123:O123"/>
    <mergeCell ref="A6:Q6"/>
    <mergeCell ref="H7:O88"/>
    <mergeCell ref="A89:C89"/>
    <mergeCell ref="A90:Q90"/>
    <mergeCell ref="D92:G111"/>
    <mergeCell ref="L92:O111"/>
    <mergeCell ref="A112:G112"/>
    <mergeCell ref="A113:Q113"/>
    <mergeCell ref="D115:K120"/>
    <mergeCell ref="A121:K121"/>
    <mergeCell ref="A122:O122"/>
    <mergeCell ref="A124:O124"/>
    <mergeCell ref="B132:C132"/>
    <mergeCell ref="B133:C133"/>
    <mergeCell ref="B134:C134"/>
    <mergeCell ref="B136:Q1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21" workbookViewId="0">
      <selection activeCell="H7" sqref="H7:O88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.42578125" bestFit="1" customWidth="1"/>
    <col min="5" max="5" width="5.5703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74" t="s">
        <v>8</v>
      </c>
      <c r="F4" s="33" t="s">
        <v>9</v>
      </c>
      <c r="G4" s="74" t="s">
        <v>10</v>
      </c>
      <c r="H4" s="74"/>
      <c r="I4" s="74"/>
      <c r="J4" s="74"/>
      <c r="K4" s="74"/>
      <c r="L4" s="74"/>
      <c r="M4" s="74"/>
      <c r="N4" s="74"/>
      <c r="O4" s="74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74"/>
      <c r="F5" s="3">
        <v>5</v>
      </c>
      <c r="G5" s="74"/>
      <c r="H5" s="3">
        <v>6</v>
      </c>
      <c r="I5" s="74"/>
      <c r="J5" s="3">
        <v>7</v>
      </c>
      <c r="K5" s="74"/>
      <c r="L5" s="3">
        <v>8</v>
      </c>
      <c r="M5" s="74"/>
      <c r="N5" s="3">
        <v>9</v>
      </c>
      <c r="O5" s="74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87">
        <v>0</v>
      </c>
      <c r="E7" s="8">
        <f>D7*C7*0.75</f>
        <v>0</v>
      </c>
      <c r="F7" s="87">
        <v>0</v>
      </c>
      <c r="G7" s="74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65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87">
        <v>0</v>
      </c>
      <c r="E8" s="8">
        <f t="shared" ref="E8:E71" si="0">D8*C8*0.75</f>
        <v>0</v>
      </c>
      <c r="F8" s="87">
        <v>43</v>
      </c>
      <c r="G8" s="74">
        <f t="shared" ref="G8:G71" si="1">F8*C8*0.5</f>
        <v>1397.5</v>
      </c>
      <c r="H8" s="160"/>
      <c r="I8" s="161"/>
      <c r="J8" s="161"/>
      <c r="K8" s="161"/>
      <c r="L8" s="161"/>
      <c r="M8" s="161"/>
      <c r="N8" s="161"/>
      <c r="O8" s="162"/>
      <c r="P8" s="65">
        <f t="shared" ref="P8:P71" si="2">G8+E8</f>
        <v>1397.5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87">
        <v>1</v>
      </c>
      <c r="E9" s="8">
        <f t="shared" si="0"/>
        <v>33.75</v>
      </c>
      <c r="F9" s="87">
        <v>0</v>
      </c>
      <c r="G9" s="74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65">
        <f t="shared" si="2"/>
        <v>33.75</v>
      </c>
      <c r="Q9" s="10">
        <f t="shared" si="3"/>
        <v>45</v>
      </c>
    </row>
    <row r="10" spans="1:17" ht="17.25">
      <c r="A10" s="4"/>
      <c r="B10" s="5" t="s">
        <v>15</v>
      </c>
      <c r="C10" s="6">
        <v>47</v>
      </c>
      <c r="D10" s="87">
        <v>0</v>
      </c>
      <c r="E10" s="8">
        <f t="shared" si="0"/>
        <v>0</v>
      </c>
      <c r="F10" s="87">
        <v>0</v>
      </c>
      <c r="G10" s="74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65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87">
        <v>0</v>
      </c>
      <c r="E11" s="8">
        <f t="shared" si="0"/>
        <v>0</v>
      </c>
      <c r="F11" s="87">
        <v>0</v>
      </c>
      <c r="G11" s="74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65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87">
        <v>0</v>
      </c>
      <c r="E12" s="8">
        <f t="shared" si="0"/>
        <v>0</v>
      </c>
      <c r="F12" s="87">
        <v>0</v>
      </c>
      <c r="G12" s="74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65">
        <f t="shared" si="2"/>
        <v>0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87">
        <v>320</v>
      </c>
      <c r="E13" s="8">
        <f t="shared" si="0"/>
        <v>18000</v>
      </c>
      <c r="F13" s="87">
        <v>180</v>
      </c>
      <c r="G13" s="74">
        <f t="shared" si="1"/>
        <v>6750</v>
      </c>
      <c r="H13" s="160"/>
      <c r="I13" s="161"/>
      <c r="J13" s="161"/>
      <c r="K13" s="161"/>
      <c r="L13" s="161"/>
      <c r="M13" s="161"/>
      <c r="N13" s="161"/>
      <c r="O13" s="162"/>
      <c r="P13" s="65">
        <f t="shared" si="2"/>
        <v>24750</v>
      </c>
      <c r="Q13" s="10">
        <f t="shared" si="3"/>
        <v>24000</v>
      </c>
    </row>
    <row r="14" spans="1:17" ht="17.25">
      <c r="A14" s="4"/>
      <c r="B14" s="5" t="s">
        <v>18</v>
      </c>
      <c r="C14" s="6">
        <v>75</v>
      </c>
      <c r="D14" s="87">
        <v>0</v>
      </c>
      <c r="E14" s="8">
        <f t="shared" si="0"/>
        <v>0</v>
      </c>
      <c r="F14" s="87">
        <v>0</v>
      </c>
      <c r="G14" s="74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65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87">
        <v>7</v>
      </c>
      <c r="E15" s="8">
        <f t="shared" si="0"/>
        <v>430.5</v>
      </c>
      <c r="F15" s="87">
        <v>0</v>
      </c>
      <c r="G15" s="74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65">
        <f t="shared" si="2"/>
        <v>430.5</v>
      </c>
      <c r="Q15" s="10">
        <f t="shared" si="3"/>
        <v>574</v>
      </c>
    </row>
    <row r="16" spans="1:17" ht="17.25">
      <c r="A16" s="4"/>
      <c r="B16" s="5" t="s">
        <v>20</v>
      </c>
      <c r="C16" s="6">
        <v>75</v>
      </c>
      <c r="D16" s="88">
        <v>20</v>
      </c>
      <c r="E16" s="8">
        <f t="shared" si="0"/>
        <v>1125</v>
      </c>
      <c r="F16" s="87">
        <v>0</v>
      </c>
      <c r="G16" s="74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65">
        <f t="shared" si="2"/>
        <v>1125</v>
      </c>
      <c r="Q16" s="10">
        <f t="shared" si="3"/>
        <v>1500</v>
      </c>
    </row>
    <row r="17" spans="1:17" ht="17.25">
      <c r="A17" s="4"/>
      <c r="B17" s="5" t="s">
        <v>21</v>
      </c>
      <c r="C17" s="6">
        <v>82</v>
      </c>
      <c r="D17" s="88">
        <v>9</v>
      </c>
      <c r="E17" s="8">
        <f t="shared" si="0"/>
        <v>553.5</v>
      </c>
      <c r="F17" s="87">
        <v>0</v>
      </c>
      <c r="G17" s="74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65">
        <f t="shared" si="2"/>
        <v>553.5</v>
      </c>
      <c r="Q17" s="10">
        <f t="shared" si="3"/>
        <v>738</v>
      </c>
    </row>
    <row r="18" spans="1:17" ht="17.25">
      <c r="A18" s="4"/>
      <c r="B18" s="5" t="s">
        <v>22</v>
      </c>
      <c r="C18" s="6">
        <v>84</v>
      </c>
      <c r="D18" s="87">
        <v>0</v>
      </c>
      <c r="E18" s="8">
        <f t="shared" si="0"/>
        <v>0</v>
      </c>
      <c r="F18" s="87">
        <v>0</v>
      </c>
      <c r="G18" s="74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65">
        <f t="shared" si="2"/>
        <v>0</v>
      </c>
      <c r="Q18" s="10">
        <f t="shared" si="3"/>
        <v>0</v>
      </c>
    </row>
    <row r="19" spans="1:17" ht="17.25">
      <c r="A19" s="4"/>
      <c r="B19" s="5" t="s">
        <v>23</v>
      </c>
      <c r="C19" s="6">
        <v>110</v>
      </c>
      <c r="D19" s="88">
        <v>26</v>
      </c>
      <c r="E19" s="8">
        <f t="shared" si="0"/>
        <v>2145</v>
      </c>
      <c r="F19" s="87">
        <v>10</v>
      </c>
      <c r="G19" s="74">
        <f t="shared" si="1"/>
        <v>550</v>
      </c>
      <c r="H19" s="160"/>
      <c r="I19" s="161"/>
      <c r="J19" s="161"/>
      <c r="K19" s="161"/>
      <c r="L19" s="161"/>
      <c r="M19" s="161"/>
      <c r="N19" s="161"/>
      <c r="O19" s="162"/>
      <c r="P19" s="65">
        <f t="shared" si="2"/>
        <v>2695</v>
      </c>
      <c r="Q19" s="10">
        <f t="shared" si="3"/>
        <v>2860</v>
      </c>
    </row>
    <row r="20" spans="1:17" ht="17.25">
      <c r="A20" s="4"/>
      <c r="B20" s="5" t="s">
        <v>83</v>
      </c>
      <c r="C20" s="74">
        <v>110</v>
      </c>
      <c r="D20" s="87">
        <v>0</v>
      </c>
      <c r="E20" s="8">
        <f t="shared" si="0"/>
        <v>0</v>
      </c>
      <c r="F20" s="87">
        <v>0</v>
      </c>
      <c r="G20" s="74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65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74">
        <v>150</v>
      </c>
      <c r="D21" s="87">
        <v>0</v>
      </c>
      <c r="E21" s="8">
        <f t="shared" si="0"/>
        <v>0</v>
      </c>
      <c r="F21" s="87">
        <v>0</v>
      </c>
      <c r="G21" s="74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65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87">
        <v>0</v>
      </c>
      <c r="E22" s="8">
        <f t="shared" si="0"/>
        <v>0</v>
      </c>
      <c r="F22" s="87">
        <v>0</v>
      </c>
      <c r="G22" s="74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65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87">
        <v>0</v>
      </c>
      <c r="E23" s="8">
        <f t="shared" si="0"/>
        <v>0</v>
      </c>
      <c r="F23" s="87">
        <v>0</v>
      </c>
      <c r="G23" s="74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65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87">
        <v>0</v>
      </c>
      <c r="E24" s="8">
        <f t="shared" si="0"/>
        <v>0</v>
      </c>
      <c r="F24" s="87">
        <v>0</v>
      </c>
      <c r="G24" s="74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65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87">
        <v>0</v>
      </c>
      <c r="E25" s="8">
        <f t="shared" si="0"/>
        <v>0</v>
      </c>
      <c r="F25" s="87">
        <v>14</v>
      </c>
      <c r="G25" s="74">
        <f t="shared" si="1"/>
        <v>518</v>
      </c>
      <c r="H25" s="160"/>
      <c r="I25" s="161"/>
      <c r="J25" s="161"/>
      <c r="K25" s="161"/>
      <c r="L25" s="161"/>
      <c r="M25" s="161"/>
      <c r="N25" s="161"/>
      <c r="O25" s="162"/>
      <c r="P25" s="65">
        <f t="shared" si="2"/>
        <v>518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87">
        <v>0</v>
      </c>
      <c r="E26" s="8">
        <f t="shared" si="0"/>
        <v>0</v>
      </c>
      <c r="F26" s="87">
        <v>0</v>
      </c>
      <c r="G26" s="74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65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87">
        <v>0</v>
      </c>
      <c r="E27" s="8">
        <f t="shared" si="0"/>
        <v>0</v>
      </c>
      <c r="F27" s="87">
        <v>0</v>
      </c>
      <c r="G27" s="74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65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87">
        <v>0</v>
      </c>
      <c r="E28" s="8">
        <f t="shared" si="0"/>
        <v>0</v>
      </c>
      <c r="F28" s="87">
        <v>0</v>
      </c>
      <c r="G28" s="74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65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87">
        <v>0</v>
      </c>
      <c r="E29" s="8">
        <f t="shared" si="0"/>
        <v>0</v>
      </c>
      <c r="F29" s="87">
        <v>4</v>
      </c>
      <c r="G29" s="74">
        <f t="shared" si="1"/>
        <v>212</v>
      </c>
      <c r="H29" s="160"/>
      <c r="I29" s="161"/>
      <c r="J29" s="161"/>
      <c r="K29" s="161"/>
      <c r="L29" s="161"/>
      <c r="M29" s="161"/>
      <c r="N29" s="161"/>
      <c r="O29" s="162"/>
      <c r="P29" s="65">
        <f t="shared" si="2"/>
        <v>212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87">
        <v>0</v>
      </c>
      <c r="E30" s="8">
        <f t="shared" si="0"/>
        <v>0</v>
      </c>
      <c r="F30" s="87">
        <v>0</v>
      </c>
      <c r="G30" s="74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65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74">
        <v>120</v>
      </c>
      <c r="D31" s="87">
        <v>0</v>
      </c>
      <c r="E31" s="8">
        <f t="shared" si="0"/>
        <v>0</v>
      </c>
      <c r="F31" s="87">
        <v>0</v>
      </c>
      <c r="G31" s="74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65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87">
        <v>0</v>
      </c>
      <c r="E32" s="8">
        <f t="shared" si="0"/>
        <v>0</v>
      </c>
      <c r="F32" s="87">
        <v>0</v>
      </c>
      <c r="G32" s="74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65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87">
        <v>0</v>
      </c>
      <c r="E33" s="8">
        <f t="shared" si="0"/>
        <v>0</v>
      </c>
      <c r="F33" s="87">
        <v>2</v>
      </c>
      <c r="G33" s="74">
        <f t="shared" si="1"/>
        <v>180</v>
      </c>
      <c r="H33" s="160"/>
      <c r="I33" s="161"/>
      <c r="J33" s="161"/>
      <c r="K33" s="161"/>
      <c r="L33" s="161"/>
      <c r="M33" s="161"/>
      <c r="N33" s="161"/>
      <c r="O33" s="162"/>
      <c r="P33" s="65">
        <f t="shared" si="2"/>
        <v>180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87">
        <v>0</v>
      </c>
      <c r="E34" s="8">
        <f t="shared" si="0"/>
        <v>0</v>
      </c>
      <c r="F34" s="87">
        <v>0</v>
      </c>
      <c r="G34" s="74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65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87">
        <v>2</v>
      </c>
      <c r="E35" s="8">
        <f t="shared" si="0"/>
        <v>232.5</v>
      </c>
      <c r="F35" s="87">
        <v>0</v>
      </c>
      <c r="G35" s="74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65">
        <f t="shared" si="2"/>
        <v>232.5</v>
      </c>
      <c r="Q35" s="10">
        <f t="shared" si="3"/>
        <v>310</v>
      </c>
    </row>
    <row r="36" spans="1:17" ht="17.25">
      <c r="A36" s="4"/>
      <c r="B36" s="5" t="s">
        <v>37</v>
      </c>
      <c r="C36" s="6">
        <v>165</v>
      </c>
      <c r="D36" s="87">
        <v>0</v>
      </c>
      <c r="E36" s="8">
        <f t="shared" si="0"/>
        <v>0</v>
      </c>
      <c r="F36" s="87">
        <v>0</v>
      </c>
      <c r="G36" s="74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65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87">
        <v>0</v>
      </c>
      <c r="E37" s="8">
        <f t="shared" si="0"/>
        <v>0</v>
      </c>
      <c r="F37" s="87">
        <v>0</v>
      </c>
      <c r="G37" s="74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65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87">
        <v>0</v>
      </c>
      <c r="E38" s="8">
        <f t="shared" si="0"/>
        <v>0</v>
      </c>
      <c r="F38" s="87">
        <v>0</v>
      </c>
      <c r="G38" s="74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65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87">
        <v>0</v>
      </c>
      <c r="E39" s="8">
        <f t="shared" si="0"/>
        <v>0</v>
      </c>
      <c r="F39" s="87">
        <v>0</v>
      </c>
      <c r="G39" s="74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65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87">
        <v>0</v>
      </c>
      <c r="E40" s="8">
        <f t="shared" si="0"/>
        <v>0</v>
      </c>
      <c r="F40" s="87">
        <v>0</v>
      </c>
      <c r="G40" s="74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65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87">
        <v>0</v>
      </c>
      <c r="E41" s="8">
        <f t="shared" si="0"/>
        <v>0</v>
      </c>
      <c r="F41" s="87">
        <v>0</v>
      </c>
      <c r="G41" s="74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65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87">
        <v>0</v>
      </c>
      <c r="E42" s="8">
        <f t="shared" si="0"/>
        <v>0</v>
      </c>
      <c r="F42" s="87">
        <v>0</v>
      </c>
      <c r="G42" s="74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65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87">
        <v>0</v>
      </c>
      <c r="E43" s="8">
        <f t="shared" si="0"/>
        <v>0</v>
      </c>
      <c r="F43" s="87">
        <v>0</v>
      </c>
      <c r="G43" s="74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65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87">
        <v>0</v>
      </c>
      <c r="E44" s="8">
        <f t="shared" si="0"/>
        <v>0</v>
      </c>
      <c r="F44" s="87">
        <v>0</v>
      </c>
      <c r="G44" s="74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65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87">
        <v>0</v>
      </c>
      <c r="E45" s="8">
        <f t="shared" si="0"/>
        <v>0</v>
      </c>
      <c r="F45" s="87">
        <v>0</v>
      </c>
      <c r="G45" s="74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65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87">
        <v>0</v>
      </c>
      <c r="E46" s="8">
        <f t="shared" si="0"/>
        <v>0</v>
      </c>
      <c r="F46" s="87">
        <v>0</v>
      </c>
      <c r="G46" s="74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65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87">
        <v>0</v>
      </c>
      <c r="E47" s="8">
        <f t="shared" si="0"/>
        <v>0</v>
      </c>
      <c r="F47" s="87">
        <v>0</v>
      </c>
      <c r="G47" s="74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65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87">
        <v>0</v>
      </c>
      <c r="E48" s="8">
        <f t="shared" si="0"/>
        <v>0</v>
      </c>
      <c r="F48" s="87">
        <v>0</v>
      </c>
      <c r="G48" s="74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65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87">
        <v>0</v>
      </c>
      <c r="E49" s="8">
        <f t="shared" si="0"/>
        <v>0</v>
      </c>
      <c r="F49" s="87">
        <v>0</v>
      </c>
      <c r="G49" s="74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65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87">
        <v>0</v>
      </c>
      <c r="E50" s="8">
        <f t="shared" si="0"/>
        <v>0</v>
      </c>
      <c r="F50" s="87">
        <v>0</v>
      </c>
      <c r="G50" s="74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65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87">
        <v>0</v>
      </c>
      <c r="E51" s="8">
        <f t="shared" si="0"/>
        <v>0</v>
      </c>
      <c r="F51" s="87">
        <v>0</v>
      </c>
      <c r="G51" s="74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65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88">
        <v>3</v>
      </c>
      <c r="E52" s="8">
        <f t="shared" si="0"/>
        <v>94.5</v>
      </c>
      <c r="F52" s="87">
        <v>0</v>
      </c>
      <c r="G52" s="74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65">
        <f t="shared" si="2"/>
        <v>94.5</v>
      </c>
      <c r="Q52" s="10">
        <f t="shared" si="3"/>
        <v>126</v>
      </c>
    </row>
    <row r="53" spans="1:17" ht="17.25">
      <c r="A53" s="4"/>
      <c r="B53" s="5" t="s">
        <v>54</v>
      </c>
      <c r="C53" s="6">
        <v>30</v>
      </c>
      <c r="D53" s="87">
        <v>0</v>
      </c>
      <c r="E53" s="8">
        <f t="shared" si="0"/>
        <v>0</v>
      </c>
      <c r="F53" s="87">
        <v>0</v>
      </c>
      <c r="G53" s="74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65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87">
        <v>4</v>
      </c>
      <c r="E54" s="8">
        <f t="shared" si="0"/>
        <v>123</v>
      </c>
      <c r="F54" s="87">
        <v>17</v>
      </c>
      <c r="G54" s="74">
        <f t="shared" si="1"/>
        <v>348.5</v>
      </c>
      <c r="H54" s="160"/>
      <c r="I54" s="161"/>
      <c r="J54" s="161"/>
      <c r="K54" s="161"/>
      <c r="L54" s="161"/>
      <c r="M54" s="161"/>
      <c r="N54" s="161"/>
      <c r="O54" s="162"/>
      <c r="P54" s="65">
        <f t="shared" si="2"/>
        <v>471.5</v>
      </c>
      <c r="Q54" s="10">
        <f t="shared" si="3"/>
        <v>164</v>
      </c>
    </row>
    <row r="55" spans="1:17" ht="17.25">
      <c r="A55" s="4"/>
      <c r="B55" s="5" t="s">
        <v>56</v>
      </c>
      <c r="C55" s="6">
        <v>25</v>
      </c>
      <c r="D55" s="87">
        <v>0</v>
      </c>
      <c r="E55" s="8">
        <f t="shared" si="0"/>
        <v>0</v>
      </c>
      <c r="F55" s="87">
        <v>0</v>
      </c>
      <c r="G55" s="74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65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87">
        <v>0</v>
      </c>
      <c r="E56" s="8">
        <f t="shared" si="0"/>
        <v>0</v>
      </c>
      <c r="F56" s="87">
        <v>0</v>
      </c>
      <c r="G56" s="74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65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87">
        <v>0</v>
      </c>
      <c r="E57" s="8">
        <f t="shared" si="0"/>
        <v>0</v>
      </c>
      <c r="F57" s="87">
        <v>0</v>
      </c>
      <c r="G57" s="74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65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87">
        <v>0</v>
      </c>
      <c r="E58" s="8">
        <f t="shared" si="0"/>
        <v>0</v>
      </c>
      <c r="F58" s="87">
        <v>0</v>
      </c>
      <c r="G58" s="74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65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87">
        <v>0</v>
      </c>
      <c r="E59" s="8">
        <f t="shared" si="0"/>
        <v>0</v>
      </c>
      <c r="F59" s="87">
        <v>8</v>
      </c>
      <c r="G59" s="74">
        <f t="shared" si="1"/>
        <v>260</v>
      </c>
      <c r="H59" s="160"/>
      <c r="I59" s="161"/>
      <c r="J59" s="161"/>
      <c r="K59" s="161"/>
      <c r="L59" s="161"/>
      <c r="M59" s="161"/>
      <c r="N59" s="161"/>
      <c r="O59" s="162"/>
      <c r="P59" s="65">
        <f t="shared" si="2"/>
        <v>260</v>
      </c>
      <c r="Q59" s="10">
        <f t="shared" si="3"/>
        <v>0</v>
      </c>
    </row>
    <row r="60" spans="1:17" ht="17.25">
      <c r="A60" s="4"/>
      <c r="B60" s="5" t="s">
        <v>86</v>
      </c>
      <c r="C60" s="74">
        <v>100</v>
      </c>
      <c r="D60" s="87">
        <v>0</v>
      </c>
      <c r="E60" s="8">
        <f t="shared" si="0"/>
        <v>0</v>
      </c>
      <c r="F60" s="87">
        <v>0</v>
      </c>
      <c r="G60" s="74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65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87">
        <v>0</v>
      </c>
      <c r="E61" s="8">
        <f t="shared" si="0"/>
        <v>0</v>
      </c>
      <c r="F61" s="87">
        <v>0</v>
      </c>
      <c r="G61" s="74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65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87">
        <v>0</v>
      </c>
      <c r="E62" s="8">
        <f t="shared" si="0"/>
        <v>0</v>
      </c>
      <c r="F62" s="87">
        <v>0</v>
      </c>
      <c r="G62" s="74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65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87">
        <v>0</v>
      </c>
      <c r="E63" s="8">
        <f t="shared" si="0"/>
        <v>0</v>
      </c>
      <c r="F63" s="87">
        <v>0</v>
      </c>
      <c r="G63" s="74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65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87">
        <v>0</v>
      </c>
      <c r="E64" s="8">
        <f t="shared" si="0"/>
        <v>0</v>
      </c>
      <c r="F64" s="87">
        <v>0</v>
      </c>
      <c r="G64" s="74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65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87">
        <v>0</v>
      </c>
      <c r="E65" s="8">
        <f t="shared" si="0"/>
        <v>0</v>
      </c>
      <c r="F65" s="87">
        <v>0</v>
      </c>
      <c r="G65" s="74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65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87">
        <v>0</v>
      </c>
      <c r="E66" s="8">
        <f t="shared" si="0"/>
        <v>0</v>
      </c>
      <c r="F66" s="87">
        <v>0</v>
      </c>
      <c r="G66" s="74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65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87">
        <v>0</v>
      </c>
      <c r="E67" s="8">
        <f t="shared" si="0"/>
        <v>0</v>
      </c>
      <c r="F67" s="87">
        <v>0</v>
      </c>
      <c r="G67" s="74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65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87">
        <v>0</v>
      </c>
      <c r="E68" s="8">
        <f t="shared" si="0"/>
        <v>0</v>
      </c>
      <c r="F68" s="87">
        <v>0</v>
      </c>
      <c r="G68" s="74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65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74">
        <v>75</v>
      </c>
      <c r="D69" s="87">
        <v>0</v>
      </c>
      <c r="E69" s="8">
        <f t="shared" si="0"/>
        <v>0</v>
      </c>
      <c r="F69" s="87">
        <v>0</v>
      </c>
      <c r="G69" s="74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65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87">
        <v>0</v>
      </c>
      <c r="E70" s="8">
        <f t="shared" si="0"/>
        <v>0</v>
      </c>
      <c r="F70" s="87">
        <v>0</v>
      </c>
      <c r="G70" s="74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65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74">
        <v>120</v>
      </c>
      <c r="D71" s="87">
        <v>0</v>
      </c>
      <c r="E71" s="8">
        <f t="shared" si="0"/>
        <v>0</v>
      </c>
      <c r="F71" s="87">
        <v>0</v>
      </c>
      <c r="G71" s="74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65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87">
        <v>0</v>
      </c>
      <c r="E72" s="8">
        <f t="shared" ref="E72:E88" si="4">D72*C72*0.75</f>
        <v>0</v>
      </c>
      <c r="F72" s="87">
        <v>0</v>
      </c>
      <c r="G72" s="74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65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87">
        <v>0</v>
      </c>
      <c r="E73" s="8">
        <f t="shared" si="4"/>
        <v>0</v>
      </c>
      <c r="F73" s="87">
        <v>0</v>
      </c>
      <c r="G73" s="74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65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70">
        <v>80</v>
      </c>
      <c r="D74" s="87">
        <v>0</v>
      </c>
      <c r="E74" s="8">
        <f t="shared" si="4"/>
        <v>0</v>
      </c>
      <c r="F74" s="87">
        <v>0</v>
      </c>
      <c r="G74" s="74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65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87">
        <v>0</v>
      </c>
      <c r="E75" s="8">
        <f t="shared" si="4"/>
        <v>0</v>
      </c>
      <c r="F75" s="87">
        <v>0</v>
      </c>
      <c r="G75" s="74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65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87">
        <v>0</v>
      </c>
      <c r="E76" s="8">
        <f t="shared" si="4"/>
        <v>0</v>
      </c>
      <c r="F76" s="87">
        <v>0</v>
      </c>
      <c r="G76" s="74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65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87">
        <v>0</v>
      </c>
      <c r="E77" s="8">
        <f t="shared" si="4"/>
        <v>0</v>
      </c>
      <c r="F77" s="87">
        <v>0</v>
      </c>
      <c r="G77" s="74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65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87">
        <v>0</v>
      </c>
      <c r="E78" s="8">
        <f t="shared" si="4"/>
        <v>0</v>
      </c>
      <c r="F78" s="87">
        <v>0</v>
      </c>
      <c r="G78" s="74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65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87">
        <v>0</v>
      </c>
      <c r="E79" s="8">
        <f t="shared" si="4"/>
        <v>0</v>
      </c>
      <c r="F79" s="87">
        <v>0</v>
      </c>
      <c r="G79" s="74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65">
        <f t="shared" si="6"/>
        <v>0</v>
      </c>
      <c r="Q79" s="10">
        <f t="shared" si="7"/>
        <v>0</v>
      </c>
    </row>
    <row r="80" spans="1:17" ht="17.25">
      <c r="A80" s="74"/>
      <c r="B80" s="5" t="s">
        <v>77</v>
      </c>
      <c r="C80" s="69">
        <v>100</v>
      </c>
      <c r="D80" s="87">
        <v>3</v>
      </c>
      <c r="E80" s="8">
        <f t="shared" si="4"/>
        <v>225</v>
      </c>
      <c r="F80" s="87">
        <v>0</v>
      </c>
      <c r="G80" s="74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65">
        <f t="shared" si="6"/>
        <v>225</v>
      </c>
      <c r="Q80" s="10">
        <f t="shared" si="7"/>
        <v>300</v>
      </c>
    </row>
    <row r="81" spans="1:17" ht="17.25">
      <c r="A81" s="74"/>
      <c r="B81" s="5" t="s">
        <v>78</v>
      </c>
      <c r="C81" s="69">
        <v>150</v>
      </c>
      <c r="D81" s="87">
        <v>0</v>
      </c>
      <c r="E81" s="8">
        <f t="shared" si="4"/>
        <v>0</v>
      </c>
      <c r="F81" s="87">
        <v>0</v>
      </c>
      <c r="G81" s="74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65">
        <f t="shared" si="6"/>
        <v>0</v>
      </c>
      <c r="Q81" s="10">
        <f t="shared" si="7"/>
        <v>0</v>
      </c>
    </row>
    <row r="82" spans="1:17" ht="17.25">
      <c r="A82" s="74"/>
      <c r="B82" s="5" t="s">
        <v>80</v>
      </c>
      <c r="C82" s="74">
        <v>40</v>
      </c>
      <c r="D82" s="87">
        <v>0</v>
      </c>
      <c r="E82" s="8">
        <f t="shared" si="4"/>
        <v>0</v>
      </c>
      <c r="F82" s="87">
        <v>0</v>
      </c>
      <c r="G82" s="74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65">
        <f t="shared" si="6"/>
        <v>0</v>
      </c>
      <c r="Q82" s="10">
        <f t="shared" si="7"/>
        <v>0</v>
      </c>
    </row>
    <row r="83" spans="1:17" ht="17.25">
      <c r="A83" s="74"/>
      <c r="B83" s="5" t="s">
        <v>82</v>
      </c>
      <c r="C83" s="74">
        <v>45</v>
      </c>
      <c r="D83" s="87">
        <v>0</v>
      </c>
      <c r="E83" s="8">
        <f t="shared" si="4"/>
        <v>0</v>
      </c>
      <c r="F83" s="87">
        <v>0</v>
      </c>
      <c r="G83" s="74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65">
        <f t="shared" si="6"/>
        <v>0</v>
      </c>
      <c r="Q83" s="10">
        <f t="shared" si="7"/>
        <v>0</v>
      </c>
    </row>
    <row r="84" spans="1:17" ht="17.25">
      <c r="A84" s="74"/>
      <c r="B84" s="5" t="s">
        <v>129</v>
      </c>
      <c r="C84" s="74"/>
      <c r="D84" s="87"/>
      <c r="E84" s="8">
        <f t="shared" si="4"/>
        <v>0</v>
      </c>
      <c r="F84" s="87"/>
      <c r="G84" s="74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65">
        <f t="shared" si="6"/>
        <v>0</v>
      </c>
      <c r="Q84" s="10">
        <f t="shared" si="7"/>
        <v>0</v>
      </c>
    </row>
    <row r="85" spans="1:17" ht="17.25">
      <c r="A85" s="68"/>
      <c r="B85" s="5" t="s">
        <v>129</v>
      </c>
      <c r="C85" s="74"/>
      <c r="D85" s="87"/>
      <c r="E85" s="8">
        <f t="shared" si="4"/>
        <v>0</v>
      </c>
      <c r="F85" s="87"/>
      <c r="G85" s="74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65">
        <f t="shared" si="6"/>
        <v>0</v>
      </c>
      <c r="Q85" s="10">
        <f t="shared" si="7"/>
        <v>0</v>
      </c>
    </row>
    <row r="86" spans="1:17" ht="17.25">
      <c r="A86" s="68"/>
      <c r="B86" s="5" t="s">
        <v>129</v>
      </c>
      <c r="C86" s="74"/>
      <c r="D86" s="87"/>
      <c r="E86" s="8">
        <f t="shared" si="4"/>
        <v>0</v>
      </c>
      <c r="F86" s="87"/>
      <c r="G86" s="74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65">
        <f t="shared" si="6"/>
        <v>0</v>
      </c>
      <c r="Q86" s="10">
        <f t="shared" si="7"/>
        <v>0</v>
      </c>
    </row>
    <row r="87" spans="1:17" ht="17.25">
      <c r="A87" s="68"/>
      <c r="B87" s="5" t="s">
        <v>129</v>
      </c>
      <c r="C87" s="74"/>
      <c r="D87" s="87"/>
      <c r="E87" s="8">
        <f t="shared" si="4"/>
        <v>0</v>
      </c>
      <c r="F87" s="87"/>
      <c r="G87" s="74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65">
        <f t="shared" si="6"/>
        <v>0</v>
      </c>
      <c r="Q87" s="10">
        <f t="shared" si="7"/>
        <v>0</v>
      </c>
    </row>
    <row r="88" spans="1:17" ht="17.25">
      <c r="A88" s="68"/>
      <c r="B88" s="5" t="s">
        <v>129</v>
      </c>
      <c r="C88" s="74"/>
      <c r="D88" s="87"/>
      <c r="E88" s="8">
        <f t="shared" si="4"/>
        <v>0</v>
      </c>
      <c r="F88" s="87"/>
      <c r="G88" s="74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65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395</v>
      </c>
      <c r="E89" s="12">
        <f t="shared" ref="E89:G89" si="8">SUM(E7:E88)</f>
        <v>22962.75</v>
      </c>
      <c r="F89" s="12">
        <f t="shared" si="8"/>
        <v>278</v>
      </c>
      <c r="G89" s="12">
        <f t="shared" si="8"/>
        <v>10216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33178.75</v>
      </c>
      <c r="Q89" s="12">
        <f t="shared" si="9"/>
        <v>30617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71"/>
      <c r="B91" s="72"/>
      <c r="C91" s="72"/>
      <c r="D91" s="17"/>
      <c r="E91" s="17"/>
      <c r="F91" s="17"/>
      <c r="G91" s="17"/>
      <c r="H91" s="33" t="s">
        <v>91</v>
      </c>
      <c r="I91" s="74" t="s">
        <v>8</v>
      </c>
      <c r="J91" s="33" t="s">
        <v>92</v>
      </c>
      <c r="K91" s="74" t="s">
        <v>10</v>
      </c>
      <c r="L91" s="17"/>
      <c r="M91" s="17"/>
      <c r="N91" s="17"/>
      <c r="O91" s="17"/>
      <c r="P91" s="72"/>
      <c r="Q91" s="73"/>
    </row>
    <row r="92" spans="1:17" ht="17.25">
      <c r="A92" s="19"/>
      <c r="B92" s="67" t="s">
        <v>93</v>
      </c>
      <c r="C92" s="74">
        <v>110</v>
      </c>
      <c r="D92" s="163"/>
      <c r="E92" s="164"/>
      <c r="F92" s="164"/>
      <c r="G92" s="165"/>
      <c r="H92" s="87">
        <v>3</v>
      </c>
      <c r="I92" s="8">
        <f>H92*C92*0.75</f>
        <v>247.5</v>
      </c>
      <c r="J92" s="87">
        <v>4</v>
      </c>
      <c r="K92" s="8">
        <f>J92*C92*0.5</f>
        <v>220</v>
      </c>
      <c r="L92" s="169"/>
      <c r="M92" s="170"/>
      <c r="N92" s="170"/>
      <c r="O92" s="171"/>
      <c r="P92" s="65">
        <f>K92+I92</f>
        <v>467.5</v>
      </c>
      <c r="Q92" s="10">
        <f>H92*C92</f>
        <v>330</v>
      </c>
    </row>
    <row r="93" spans="1:17" ht="17.25">
      <c r="A93" s="19"/>
      <c r="B93" s="67" t="s">
        <v>94</v>
      </c>
      <c r="C93" s="74">
        <v>120</v>
      </c>
      <c r="D93" s="166"/>
      <c r="E93" s="167"/>
      <c r="F93" s="167"/>
      <c r="G93" s="168"/>
      <c r="H93" s="88">
        <v>2</v>
      </c>
      <c r="I93" s="8">
        <f t="shared" ref="I93:I111" si="10">H93*C93*0.75</f>
        <v>180</v>
      </c>
      <c r="J93" s="87">
        <v>0</v>
      </c>
      <c r="K93" s="8">
        <f t="shared" ref="K93:K111" si="11">J93*C93*0.5</f>
        <v>0</v>
      </c>
      <c r="L93" s="172"/>
      <c r="M93" s="173"/>
      <c r="N93" s="173"/>
      <c r="O93" s="174"/>
      <c r="P93" s="65">
        <f t="shared" ref="P93:P111" si="12">K93+I93</f>
        <v>180</v>
      </c>
      <c r="Q93" s="10">
        <f t="shared" ref="Q93:Q111" si="13">H93*C93</f>
        <v>240</v>
      </c>
    </row>
    <row r="94" spans="1:17" ht="17.25">
      <c r="A94" s="19"/>
      <c r="B94" s="67" t="s">
        <v>95</v>
      </c>
      <c r="C94" s="74">
        <v>140</v>
      </c>
      <c r="D94" s="166"/>
      <c r="E94" s="167"/>
      <c r="F94" s="167"/>
      <c r="G94" s="168"/>
      <c r="H94" s="87">
        <v>0</v>
      </c>
      <c r="I94" s="8">
        <f t="shared" si="10"/>
        <v>0</v>
      </c>
      <c r="J94" s="87">
        <v>0</v>
      </c>
      <c r="K94" s="8">
        <f t="shared" si="11"/>
        <v>0</v>
      </c>
      <c r="L94" s="172"/>
      <c r="M94" s="173"/>
      <c r="N94" s="173"/>
      <c r="O94" s="174"/>
      <c r="P94" s="65">
        <f t="shared" si="12"/>
        <v>0</v>
      </c>
      <c r="Q94" s="10">
        <f t="shared" si="13"/>
        <v>0</v>
      </c>
    </row>
    <row r="95" spans="1:17" ht="17.25">
      <c r="A95" s="19"/>
      <c r="B95" s="67" t="s">
        <v>96</v>
      </c>
      <c r="C95" s="74">
        <v>203</v>
      </c>
      <c r="D95" s="166"/>
      <c r="E95" s="167"/>
      <c r="F95" s="167"/>
      <c r="G95" s="168"/>
      <c r="H95" s="87">
        <v>0</v>
      </c>
      <c r="I95" s="8">
        <f t="shared" si="10"/>
        <v>0</v>
      </c>
      <c r="J95" s="87">
        <v>0</v>
      </c>
      <c r="K95" s="8">
        <f t="shared" si="11"/>
        <v>0</v>
      </c>
      <c r="L95" s="172"/>
      <c r="M95" s="173"/>
      <c r="N95" s="173"/>
      <c r="O95" s="174"/>
      <c r="P95" s="65">
        <f t="shared" si="12"/>
        <v>0</v>
      </c>
      <c r="Q95" s="10">
        <f t="shared" si="13"/>
        <v>0</v>
      </c>
    </row>
    <row r="96" spans="1:17" ht="17.25">
      <c r="A96" s="19"/>
      <c r="B96" s="67" t="s">
        <v>97</v>
      </c>
      <c r="C96" s="74">
        <v>206</v>
      </c>
      <c r="D96" s="166"/>
      <c r="E96" s="167"/>
      <c r="F96" s="167"/>
      <c r="G96" s="168"/>
      <c r="H96" s="7">
        <v>1</v>
      </c>
      <c r="I96" s="8">
        <f t="shared" si="10"/>
        <v>154.5</v>
      </c>
      <c r="J96" s="7">
        <v>0</v>
      </c>
      <c r="K96" s="8">
        <f t="shared" si="11"/>
        <v>0</v>
      </c>
      <c r="L96" s="172"/>
      <c r="M96" s="173"/>
      <c r="N96" s="173"/>
      <c r="O96" s="174"/>
      <c r="P96" s="65">
        <f t="shared" si="12"/>
        <v>154.5</v>
      </c>
      <c r="Q96" s="10">
        <f t="shared" si="13"/>
        <v>206</v>
      </c>
    </row>
    <row r="97" spans="1:17" ht="17.25">
      <c r="A97" s="19"/>
      <c r="B97" s="67" t="s">
        <v>98</v>
      </c>
      <c r="C97" s="74">
        <v>125</v>
      </c>
      <c r="D97" s="166"/>
      <c r="E97" s="167"/>
      <c r="F97" s="167"/>
      <c r="G97" s="168"/>
      <c r="H97" s="7">
        <v>0</v>
      </c>
      <c r="I97" s="8">
        <f t="shared" si="10"/>
        <v>0</v>
      </c>
      <c r="J97" s="7">
        <v>0</v>
      </c>
      <c r="K97" s="8">
        <f t="shared" si="11"/>
        <v>0</v>
      </c>
      <c r="L97" s="172"/>
      <c r="M97" s="173"/>
      <c r="N97" s="173"/>
      <c r="O97" s="174"/>
      <c r="P97" s="65">
        <f t="shared" si="12"/>
        <v>0</v>
      </c>
      <c r="Q97" s="10">
        <f t="shared" si="13"/>
        <v>0</v>
      </c>
    </row>
    <row r="98" spans="1:17" ht="17.25">
      <c r="A98" s="19"/>
      <c r="B98" s="67" t="s">
        <v>99</v>
      </c>
      <c r="C98" s="74">
        <v>125</v>
      </c>
      <c r="D98" s="166"/>
      <c r="E98" s="167"/>
      <c r="F98" s="167"/>
      <c r="G98" s="168"/>
      <c r="H98" s="7">
        <v>0</v>
      </c>
      <c r="I98" s="8">
        <f t="shared" si="10"/>
        <v>0</v>
      </c>
      <c r="J98" s="7">
        <v>0</v>
      </c>
      <c r="K98" s="8">
        <f t="shared" si="11"/>
        <v>0</v>
      </c>
      <c r="L98" s="172"/>
      <c r="M98" s="173"/>
      <c r="N98" s="173"/>
      <c r="O98" s="174"/>
      <c r="P98" s="65">
        <f t="shared" si="12"/>
        <v>0</v>
      </c>
      <c r="Q98" s="10">
        <f t="shared" si="13"/>
        <v>0</v>
      </c>
    </row>
    <row r="99" spans="1:17" ht="17.25">
      <c r="A99" s="19"/>
      <c r="B99" s="67" t="s">
        <v>100</v>
      </c>
      <c r="C99" s="74">
        <v>100</v>
      </c>
      <c r="D99" s="166"/>
      <c r="E99" s="167"/>
      <c r="F99" s="167"/>
      <c r="G99" s="168"/>
      <c r="H99" s="7">
        <v>0</v>
      </c>
      <c r="I99" s="8">
        <f t="shared" si="10"/>
        <v>0</v>
      </c>
      <c r="J99" s="7">
        <v>0</v>
      </c>
      <c r="K99" s="8">
        <f t="shared" si="11"/>
        <v>0</v>
      </c>
      <c r="L99" s="172"/>
      <c r="M99" s="173"/>
      <c r="N99" s="173"/>
      <c r="O99" s="174"/>
      <c r="P99" s="65">
        <f t="shared" si="12"/>
        <v>0</v>
      </c>
      <c r="Q99" s="10">
        <f t="shared" si="13"/>
        <v>0</v>
      </c>
    </row>
    <row r="100" spans="1:17" ht="17.25">
      <c r="A100" s="19"/>
      <c r="B100" s="67" t="s">
        <v>101</v>
      </c>
      <c r="C100" s="74">
        <v>185</v>
      </c>
      <c r="D100" s="166"/>
      <c r="E100" s="167"/>
      <c r="F100" s="167"/>
      <c r="G100" s="168"/>
      <c r="H100" s="7">
        <v>0</v>
      </c>
      <c r="I100" s="8">
        <f t="shared" si="10"/>
        <v>0</v>
      </c>
      <c r="J100" s="7">
        <v>0</v>
      </c>
      <c r="K100" s="8">
        <f t="shared" si="11"/>
        <v>0</v>
      </c>
      <c r="L100" s="172"/>
      <c r="M100" s="173"/>
      <c r="N100" s="173"/>
      <c r="O100" s="174"/>
      <c r="P100" s="65">
        <f t="shared" si="12"/>
        <v>0</v>
      </c>
      <c r="Q100" s="10">
        <f t="shared" si="13"/>
        <v>0</v>
      </c>
    </row>
    <row r="101" spans="1:17" ht="17.25">
      <c r="A101" s="19"/>
      <c r="B101" s="67" t="s">
        <v>102</v>
      </c>
      <c r="C101" s="74">
        <v>200</v>
      </c>
      <c r="D101" s="166"/>
      <c r="E101" s="167"/>
      <c r="F101" s="167"/>
      <c r="G101" s="168"/>
      <c r="H101" s="7">
        <v>0</v>
      </c>
      <c r="I101" s="8">
        <f t="shared" si="10"/>
        <v>0</v>
      </c>
      <c r="J101" s="7">
        <v>0</v>
      </c>
      <c r="K101" s="8">
        <f t="shared" si="11"/>
        <v>0</v>
      </c>
      <c r="L101" s="172"/>
      <c r="M101" s="173"/>
      <c r="N101" s="173"/>
      <c r="O101" s="174"/>
      <c r="P101" s="65">
        <f t="shared" si="12"/>
        <v>0</v>
      </c>
      <c r="Q101" s="10">
        <f t="shared" si="13"/>
        <v>0</v>
      </c>
    </row>
    <row r="102" spans="1:17" ht="17.25">
      <c r="A102" s="19"/>
      <c r="B102" s="67" t="s">
        <v>107</v>
      </c>
      <c r="C102" s="74">
        <v>120</v>
      </c>
      <c r="D102" s="166"/>
      <c r="E102" s="167"/>
      <c r="F102" s="167"/>
      <c r="G102" s="168"/>
      <c r="H102" s="7">
        <v>0</v>
      </c>
      <c r="I102" s="8">
        <f t="shared" si="10"/>
        <v>0</v>
      </c>
      <c r="J102" s="7">
        <v>0</v>
      </c>
      <c r="K102" s="8">
        <f t="shared" si="11"/>
        <v>0</v>
      </c>
      <c r="L102" s="172"/>
      <c r="M102" s="173"/>
      <c r="N102" s="173"/>
      <c r="O102" s="174"/>
      <c r="P102" s="65">
        <f t="shared" si="12"/>
        <v>0</v>
      </c>
      <c r="Q102" s="10">
        <f t="shared" si="13"/>
        <v>0</v>
      </c>
    </row>
    <row r="103" spans="1:17" ht="17.25">
      <c r="A103" s="19"/>
      <c r="B103" s="67" t="s">
        <v>103</v>
      </c>
      <c r="C103" s="74">
        <v>65</v>
      </c>
      <c r="D103" s="166"/>
      <c r="E103" s="167"/>
      <c r="F103" s="167"/>
      <c r="G103" s="168"/>
      <c r="H103" s="7">
        <v>0</v>
      </c>
      <c r="I103" s="8">
        <f t="shared" si="10"/>
        <v>0</v>
      </c>
      <c r="J103" s="7">
        <v>0</v>
      </c>
      <c r="K103" s="8">
        <f t="shared" si="11"/>
        <v>0</v>
      </c>
      <c r="L103" s="172"/>
      <c r="M103" s="173"/>
      <c r="N103" s="173"/>
      <c r="O103" s="174"/>
      <c r="P103" s="65">
        <f t="shared" si="12"/>
        <v>0</v>
      </c>
      <c r="Q103" s="10">
        <f t="shared" si="13"/>
        <v>0</v>
      </c>
    </row>
    <row r="104" spans="1:17" ht="17.25">
      <c r="A104" s="19"/>
      <c r="B104" s="67" t="s">
        <v>104</v>
      </c>
      <c r="C104" s="74">
        <v>75</v>
      </c>
      <c r="D104" s="166"/>
      <c r="E104" s="167"/>
      <c r="F104" s="167"/>
      <c r="G104" s="168"/>
      <c r="H104" s="7">
        <v>0</v>
      </c>
      <c r="I104" s="8">
        <f t="shared" si="10"/>
        <v>0</v>
      </c>
      <c r="J104" s="7">
        <v>0</v>
      </c>
      <c r="K104" s="8">
        <f t="shared" si="11"/>
        <v>0</v>
      </c>
      <c r="L104" s="172"/>
      <c r="M104" s="173"/>
      <c r="N104" s="173"/>
      <c r="O104" s="174"/>
      <c r="P104" s="65">
        <f t="shared" si="12"/>
        <v>0</v>
      </c>
      <c r="Q104" s="10">
        <f t="shared" si="13"/>
        <v>0</v>
      </c>
    </row>
    <row r="105" spans="1:17" ht="17.25">
      <c r="A105" s="19"/>
      <c r="B105" s="67" t="s">
        <v>108</v>
      </c>
      <c r="C105" s="74">
        <v>75</v>
      </c>
      <c r="D105" s="166"/>
      <c r="E105" s="167"/>
      <c r="F105" s="167"/>
      <c r="G105" s="168"/>
      <c r="H105" s="7">
        <v>0</v>
      </c>
      <c r="I105" s="8">
        <f t="shared" si="10"/>
        <v>0</v>
      </c>
      <c r="J105" s="7">
        <v>0</v>
      </c>
      <c r="K105" s="8">
        <f t="shared" si="11"/>
        <v>0</v>
      </c>
      <c r="L105" s="172"/>
      <c r="M105" s="173"/>
      <c r="N105" s="173"/>
      <c r="O105" s="174"/>
      <c r="P105" s="65">
        <f t="shared" si="12"/>
        <v>0</v>
      </c>
      <c r="Q105" s="10">
        <f t="shared" si="13"/>
        <v>0</v>
      </c>
    </row>
    <row r="106" spans="1:17" ht="17.25">
      <c r="A106" s="19"/>
      <c r="B106" s="67" t="s">
        <v>109</v>
      </c>
      <c r="C106" s="74">
        <v>90</v>
      </c>
      <c r="D106" s="166"/>
      <c r="E106" s="167"/>
      <c r="F106" s="167"/>
      <c r="G106" s="168"/>
      <c r="H106" s="7">
        <v>0</v>
      </c>
      <c r="I106" s="8">
        <f t="shared" si="10"/>
        <v>0</v>
      </c>
      <c r="J106" s="7">
        <v>0</v>
      </c>
      <c r="K106" s="8">
        <f t="shared" si="11"/>
        <v>0</v>
      </c>
      <c r="L106" s="172"/>
      <c r="M106" s="173"/>
      <c r="N106" s="173"/>
      <c r="O106" s="174"/>
      <c r="P106" s="65">
        <f t="shared" si="12"/>
        <v>0</v>
      </c>
      <c r="Q106" s="10">
        <f t="shared" si="13"/>
        <v>0</v>
      </c>
    </row>
    <row r="107" spans="1:17" ht="17.25">
      <c r="A107" s="19"/>
      <c r="B107" s="67" t="s">
        <v>105</v>
      </c>
      <c r="C107" s="74">
        <v>235</v>
      </c>
      <c r="D107" s="166"/>
      <c r="E107" s="167"/>
      <c r="F107" s="167"/>
      <c r="G107" s="168"/>
      <c r="H107" s="7">
        <v>0</v>
      </c>
      <c r="I107" s="8">
        <f t="shared" si="10"/>
        <v>0</v>
      </c>
      <c r="J107" s="7">
        <v>0</v>
      </c>
      <c r="K107" s="8">
        <f t="shared" si="11"/>
        <v>0</v>
      </c>
      <c r="L107" s="172"/>
      <c r="M107" s="173"/>
      <c r="N107" s="173"/>
      <c r="O107" s="174"/>
      <c r="P107" s="65">
        <f t="shared" si="12"/>
        <v>0</v>
      </c>
      <c r="Q107" s="10">
        <f t="shared" si="13"/>
        <v>0</v>
      </c>
    </row>
    <row r="108" spans="1:17" ht="17.25">
      <c r="A108" s="19"/>
      <c r="B108" s="67" t="s">
        <v>106</v>
      </c>
      <c r="C108" s="74">
        <v>350</v>
      </c>
      <c r="D108" s="166"/>
      <c r="E108" s="167"/>
      <c r="F108" s="167"/>
      <c r="G108" s="168"/>
      <c r="H108" s="7">
        <v>0</v>
      </c>
      <c r="I108" s="8">
        <f t="shared" si="10"/>
        <v>0</v>
      </c>
      <c r="J108" s="7">
        <v>0</v>
      </c>
      <c r="K108" s="8">
        <f t="shared" si="11"/>
        <v>0</v>
      </c>
      <c r="L108" s="172"/>
      <c r="M108" s="173"/>
      <c r="N108" s="173"/>
      <c r="O108" s="174"/>
      <c r="P108" s="65">
        <f t="shared" si="12"/>
        <v>0</v>
      </c>
      <c r="Q108" s="10">
        <f t="shared" si="13"/>
        <v>0</v>
      </c>
    </row>
    <row r="109" spans="1:17" ht="17.25">
      <c r="A109" s="19"/>
      <c r="B109" s="67" t="s">
        <v>129</v>
      </c>
      <c r="C109" s="74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65">
        <f t="shared" si="12"/>
        <v>0</v>
      </c>
      <c r="Q109" s="10">
        <f t="shared" si="13"/>
        <v>0</v>
      </c>
    </row>
    <row r="110" spans="1:17" ht="17.25">
      <c r="A110" s="19"/>
      <c r="B110" s="67" t="s">
        <v>129</v>
      </c>
      <c r="C110" s="74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65">
        <f t="shared" si="12"/>
        <v>0</v>
      </c>
      <c r="Q110" s="10">
        <f t="shared" si="13"/>
        <v>0</v>
      </c>
    </row>
    <row r="111" spans="1:17" ht="17.25">
      <c r="A111" s="19"/>
      <c r="B111" s="67" t="s">
        <v>129</v>
      </c>
      <c r="C111" s="74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65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6</v>
      </c>
      <c r="I112" s="12">
        <f>SUM(I92:I111)</f>
        <v>582</v>
      </c>
      <c r="J112" s="12">
        <f>SUM(J92:J111)</f>
        <v>4</v>
      </c>
      <c r="K112" s="12">
        <f>SUM(K92:K111)</f>
        <v>220</v>
      </c>
      <c r="L112" s="13"/>
      <c r="M112" s="13"/>
      <c r="N112" s="13"/>
      <c r="O112" s="13"/>
      <c r="P112" s="12">
        <f>SUM(P92:P111)</f>
        <v>802</v>
      </c>
      <c r="Q112" s="12">
        <f>SUM(Q92:Q111)</f>
        <v>776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71"/>
      <c r="B114" s="72"/>
      <c r="C114" s="72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74" t="s">
        <v>8</v>
      </c>
      <c r="N114" s="33" t="s">
        <v>112</v>
      </c>
      <c r="O114" s="74" t="s">
        <v>10</v>
      </c>
      <c r="P114" s="72"/>
      <c r="Q114" s="73"/>
    </row>
    <row r="115" spans="1:17" ht="17.25">
      <c r="A115" s="19"/>
      <c r="B115" s="67" t="s">
        <v>113</v>
      </c>
      <c r="C115" s="74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0</v>
      </c>
      <c r="M115" s="8">
        <f>L115*C115*0.75</f>
        <v>0</v>
      </c>
      <c r="N115" s="7">
        <v>7</v>
      </c>
      <c r="O115" s="8">
        <f>N115*C115*0.5</f>
        <v>24.5</v>
      </c>
      <c r="P115" s="65">
        <f>O115+M115</f>
        <v>24.5</v>
      </c>
      <c r="Q115" s="10">
        <f>L115*C115</f>
        <v>0</v>
      </c>
    </row>
    <row r="116" spans="1:17" ht="17.25">
      <c r="A116" s="19"/>
      <c r="B116" s="67" t="s">
        <v>130</v>
      </c>
      <c r="C116" s="74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0</v>
      </c>
      <c r="M116" s="8">
        <f t="shared" ref="M116:M120" si="14">L116*C116*0.75</f>
        <v>0</v>
      </c>
      <c r="N116" s="7">
        <v>14</v>
      </c>
      <c r="O116" s="8">
        <f t="shared" ref="O116:O120" si="15">N116*C116*0.5</f>
        <v>84</v>
      </c>
      <c r="P116" s="65">
        <f t="shared" ref="P116:P120" si="16">O116+M116</f>
        <v>84</v>
      </c>
      <c r="Q116" s="10">
        <f t="shared" ref="Q116:Q120" si="17">L116*C116</f>
        <v>0</v>
      </c>
    </row>
    <row r="117" spans="1:17" ht="17.25">
      <c r="A117" s="19"/>
      <c r="B117" s="67" t="s">
        <v>131</v>
      </c>
      <c r="C117" s="74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127</v>
      </c>
      <c r="M117" s="8">
        <f t="shared" si="14"/>
        <v>952.5</v>
      </c>
      <c r="N117" s="7">
        <v>348</v>
      </c>
      <c r="O117" s="8">
        <f t="shared" si="15"/>
        <v>1740</v>
      </c>
      <c r="P117" s="65">
        <f t="shared" si="16"/>
        <v>2692.5</v>
      </c>
      <c r="Q117" s="10">
        <f t="shared" si="17"/>
        <v>1270</v>
      </c>
    </row>
    <row r="118" spans="1:17" ht="28.5">
      <c r="A118" s="19"/>
      <c r="B118" s="21" t="s">
        <v>114</v>
      </c>
      <c r="C118" s="74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192</v>
      </c>
      <c r="M118" s="8">
        <f t="shared" si="14"/>
        <v>720</v>
      </c>
      <c r="N118" s="58">
        <v>291</v>
      </c>
      <c r="O118" s="8">
        <f t="shared" si="15"/>
        <v>727.5</v>
      </c>
      <c r="P118" s="65">
        <f t="shared" si="16"/>
        <v>1447.5</v>
      </c>
      <c r="Q118" s="10">
        <f t="shared" si="17"/>
        <v>960</v>
      </c>
    </row>
    <row r="119" spans="1:17" ht="17.25">
      <c r="A119" s="22"/>
      <c r="B119" s="21" t="s">
        <v>115</v>
      </c>
      <c r="C119" s="74">
        <v>8</v>
      </c>
      <c r="D119" s="166"/>
      <c r="E119" s="167"/>
      <c r="F119" s="167"/>
      <c r="G119" s="167"/>
      <c r="H119" s="167"/>
      <c r="I119" s="167"/>
      <c r="J119" s="167"/>
      <c r="K119" s="168"/>
      <c r="L119" s="59">
        <v>0</v>
      </c>
      <c r="M119" s="8">
        <f t="shared" si="14"/>
        <v>0</v>
      </c>
      <c r="N119" s="59">
        <v>0</v>
      </c>
      <c r="O119" s="8">
        <f t="shared" si="15"/>
        <v>0</v>
      </c>
      <c r="P119" s="65">
        <f t="shared" si="16"/>
        <v>0</v>
      </c>
      <c r="Q119" s="10">
        <f t="shared" si="17"/>
        <v>0</v>
      </c>
    </row>
    <row r="120" spans="1:17" ht="17.25">
      <c r="A120" s="22"/>
      <c r="B120" s="21" t="s">
        <v>129</v>
      </c>
      <c r="C120" s="74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65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319</v>
      </c>
      <c r="M121" s="14">
        <f t="shared" ref="M121:Q121" si="18">SUM(M115:M120)</f>
        <v>1672.5</v>
      </c>
      <c r="N121" s="14">
        <f t="shared" si="18"/>
        <v>660</v>
      </c>
      <c r="O121" s="14">
        <f t="shared" si="18"/>
        <v>2576</v>
      </c>
      <c r="P121" s="14">
        <f t="shared" si="18"/>
        <v>4248.5</v>
      </c>
      <c r="Q121" s="14">
        <f t="shared" si="18"/>
        <v>2230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38229.25</v>
      </c>
      <c r="Q122" s="23">
        <f>Q89+Q112+Q121</f>
        <v>33623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22582.400000000001</v>
      </c>
      <c r="Q123" s="25">
        <f>D134</f>
        <v>22582.400000000001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1.6928780820461951</v>
      </c>
      <c r="Q124" s="47">
        <f>Q122/Q123</f>
        <v>1.4889028624061216</v>
      </c>
    </row>
    <row r="125" spans="1:17">
      <c r="A125" s="26"/>
      <c r="B125" s="66" t="s">
        <v>119</v>
      </c>
      <c r="C125" s="66" t="s">
        <v>120</v>
      </c>
      <c r="D125" s="66" t="s">
        <v>89</v>
      </c>
      <c r="E125" s="66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17161</v>
      </c>
      <c r="C126" s="29">
        <v>5875</v>
      </c>
      <c r="D126" s="28">
        <f>C126+B126</f>
        <v>23036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17165</v>
      </c>
      <c r="C127" s="29">
        <v>5905</v>
      </c>
      <c r="D127" s="28">
        <f>C127+B127</f>
        <v>23070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18075</v>
      </c>
      <c r="C128" s="31">
        <v>6150</v>
      </c>
      <c r="D128" s="28">
        <f t="shared" ref="D128:D130" si="19">C128+B128</f>
        <v>24225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16661</v>
      </c>
      <c r="C129" s="1">
        <v>6159</v>
      </c>
      <c r="D129" s="28">
        <f t="shared" si="19"/>
        <v>22820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12418</v>
      </c>
      <c r="C130" s="89">
        <v>5983</v>
      </c>
      <c r="D130" s="28">
        <f t="shared" si="19"/>
        <v>18401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68">
        <f>SUM(B126:B130)</f>
        <v>81480</v>
      </c>
      <c r="C131" s="68">
        <f t="shared" ref="C131:D131" si="20">SUM(C126:C130)</f>
        <v>30072</v>
      </c>
      <c r="D131" s="68">
        <f t="shared" si="20"/>
        <v>111552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22310.400000000001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272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22582.400000000001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09" workbookViewId="0">
      <selection activeCell="H7" sqref="H7:O88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5703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147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74" t="s">
        <v>8</v>
      </c>
      <c r="F4" s="33" t="s">
        <v>9</v>
      </c>
      <c r="G4" s="74" t="s">
        <v>10</v>
      </c>
      <c r="H4" s="74"/>
      <c r="I4" s="74"/>
      <c r="J4" s="74"/>
      <c r="K4" s="74"/>
      <c r="L4" s="74"/>
      <c r="M4" s="74"/>
      <c r="N4" s="74"/>
      <c r="O4" s="74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74"/>
      <c r="F5" s="3">
        <v>5</v>
      </c>
      <c r="G5" s="74"/>
      <c r="H5" s="3">
        <v>6</v>
      </c>
      <c r="I5" s="74"/>
      <c r="J5" s="3">
        <v>7</v>
      </c>
      <c r="K5" s="74"/>
      <c r="L5" s="3">
        <v>8</v>
      </c>
      <c r="M5" s="74"/>
      <c r="N5" s="3">
        <v>9</v>
      </c>
      <c r="O5" s="74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/>
      <c r="G7" s="74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65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300</v>
      </c>
      <c r="G8" s="74">
        <f t="shared" ref="G8:G71" si="1">F8*C8*0.5</f>
        <v>9750</v>
      </c>
      <c r="H8" s="160"/>
      <c r="I8" s="161"/>
      <c r="J8" s="161"/>
      <c r="K8" s="161"/>
      <c r="L8" s="161"/>
      <c r="M8" s="161"/>
      <c r="N8" s="161"/>
      <c r="O8" s="162"/>
      <c r="P8" s="65">
        <f t="shared" ref="P8:P71" si="2">G8+E8</f>
        <v>9750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/>
      <c r="E9" s="8">
        <f t="shared" si="0"/>
        <v>0</v>
      </c>
      <c r="F9" s="7"/>
      <c r="G9" s="74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65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74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65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74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65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>
        <v>3</v>
      </c>
      <c r="E12" s="8">
        <f t="shared" si="0"/>
        <v>139.5</v>
      </c>
      <c r="F12" s="7"/>
      <c r="G12" s="74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65">
        <f t="shared" si="2"/>
        <v>139.5</v>
      </c>
      <c r="Q12" s="10">
        <f t="shared" si="3"/>
        <v>186</v>
      </c>
    </row>
    <row r="13" spans="1:17" ht="17.25">
      <c r="A13" s="4"/>
      <c r="B13" s="5" t="s">
        <v>17</v>
      </c>
      <c r="C13" s="6">
        <v>75</v>
      </c>
      <c r="D13" s="7">
        <v>220</v>
      </c>
      <c r="E13" s="8">
        <f t="shared" si="0"/>
        <v>12375</v>
      </c>
      <c r="F13" s="7">
        <v>181</v>
      </c>
      <c r="G13" s="74">
        <f t="shared" si="1"/>
        <v>6787.5</v>
      </c>
      <c r="H13" s="160"/>
      <c r="I13" s="161"/>
      <c r="J13" s="161"/>
      <c r="K13" s="161"/>
      <c r="L13" s="161"/>
      <c r="M13" s="161"/>
      <c r="N13" s="161"/>
      <c r="O13" s="162"/>
      <c r="P13" s="65">
        <f t="shared" si="2"/>
        <v>19162.5</v>
      </c>
      <c r="Q13" s="10">
        <f t="shared" si="3"/>
        <v>16500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/>
      <c r="G14" s="74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65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/>
      <c r="E15" s="8">
        <f t="shared" si="0"/>
        <v>0</v>
      </c>
      <c r="F15" s="7"/>
      <c r="G15" s="74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65">
        <f t="shared" si="2"/>
        <v>0</v>
      </c>
      <c r="Q15" s="10">
        <f t="shared" si="3"/>
        <v>0</v>
      </c>
    </row>
    <row r="16" spans="1:17" ht="17.25">
      <c r="A16" s="4"/>
      <c r="B16" s="5" t="s">
        <v>20</v>
      </c>
      <c r="C16" s="6">
        <v>75</v>
      </c>
      <c r="D16" s="7">
        <v>28</v>
      </c>
      <c r="E16" s="8">
        <f t="shared" si="0"/>
        <v>1575</v>
      </c>
      <c r="F16" s="7"/>
      <c r="G16" s="74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65">
        <f t="shared" si="2"/>
        <v>1575</v>
      </c>
      <c r="Q16" s="10">
        <f t="shared" si="3"/>
        <v>2100</v>
      </c>
    </row>
    <row r="17" spans="1:17" ht="17.25">
      <c r="A17" s="4"/>
      <c r="B17" s="5" t="s">
        <v>21</v>
      </c>
      <c r="C17" s="6">
        <v>82</v>
      </c>
      <c r="D17" s="7"/>
      <c r="E17" s="8">
        <f t="shared" si="0"/>
        <v>0</v>
      </c>
      <c r="F17" s="7"/>
      <c r="G17" s="74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65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8</v>
      </c>
      <c r="E18" s="8">
        <f t="shared" si="0"/>
        <v>504</v>
      </c>
      <c r="F18" s="7"/>
      <c r="G18" s="74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65">
        <f t="shared" si="2"/>
        <v>504</v>
      </c>
      <c r="Q18" s="10">
        <f t="shared" si="3"/>
        <v>672</v>
      </c>
    </row>
    <row r="19" spans="1:17" ht="17.25">
      <c r="A19" s="4"/>
      <c r="B19" s="5" t="s">
        <v>23</v>
      </c>
      <c r="C19" s="6">
        <v>110</v>
      </c>
      <c r="D19" s="7">
        <v>15</v>
      </c>
      <c r="E19" s="8">
        <f t="shared" si="0"/>
        <v>1237.5</v>
      </c>
      <c r="F19" s="7"/>
      <c r="G19" s="74">
        <f t="shared" si="1"/>
        <v>0</v>
      </c>
      <c r="H19" s="160"/>
      <c r="I19" s="161"/>
      <c r="J19" s="161"/>
      <c r="K19" s="161"/>
      <c r="L19" s="161"/>
      <c r="M19" s="161"/>
      <c r="N19" s="161"/>
      <c r="O19" s="162"/>
      <c r="P19" s="65">
        <f t="shared" si="2"/>
        <v>1237.5</v>
      </c>
      <c r="Q19" s="10">
        <f t="shared" si="3"/>
        <v>1650</v>
      </c>
    </row>
    <row r="20" spans="1:17" ht="17.25">
      <c r="A20" s="4"/>
      <c r="B20" s="5" t="s">
        <v>83</v>
      </c>
      <c r="C20" s="74">
        <v>110</v>
      </c>
      <c r="D20" s="7"/>
      <c r="E20" s="8">
        <f t="shared" si="0"/>
        <v>0</v>
      </c>
      <c r="F20" s="7"/>
      <c r="G20" s="74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65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74">
        <v>150</v>
      </c>
      <c r="D21" s="7"/>
      <c r="E21" s="8">
        <f t="shared" si="0"/>
        <v>0</v>
      </c>
      <c r="F21" s="7"/>
      <c r="G21" s="74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65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7"/>
      <c r="G22" s="74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65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/>
      <c r="G23" s="74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65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74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65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7">
        <v>28</v>
      </c>
      <c r="G25" s="74">
        <f t="shared" si="1"/>
        <v>1036</v>
      </c>
      <c r="H25" s="160"/>
      <c r="I25" s="161"/>
      <c r="J25" s="161"/>
      <c r="K25" s="161"/>
      <c r="L25" s="161"/>
      <c r="M25" s="161"/>
      <c r="N25" s="161"/>
      <c r="O25" s="162"/>
      <c r="P25" s="65">
        <f t="shared" si="2"/>
        <v>1036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/>
      <c r="G26" s="74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65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74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65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/>
      <c r="G28" s="74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65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/>
      <c r="G29" s="74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65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74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65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74">
        <v>120</v>
      </c>
      <c r="D31" s="7"/>
      <c r="E31" s="8">
        <f t="shared" si="0"/>
        <v>0</v>
      </c>
      <c r="F31" s="7"/>
      <c r="G31" s="74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65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74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65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74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65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74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65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/>
      <c r="E35" s="8">
        <f t="shared" si="0"/>
        <v>0</v>
      </c>
      <c r="F35" s="7"/>
      <c r="G35" s="74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65">
        <f t="shared" si="2"/>
        <v>0</v>
      </c>
      <c r="Q35" s="10">
        <f t="shared" si="3"/>
        <v>0</v>
      </c>
    </row>
    <row r="36" spans="1:17" ht="17.25">
      <c r="A36" s="4"/>
      <c r="B36" s="5" t="s">
        <v>37</v>
      </c>
      <c r="C36" s="6">
        <v>165</v>
      </c>
      <c r="D36" s="7"/>
      <c r="E36" s="8">
        <f t="shared" si="0"/>
        <v>0</v>
      </c>
      <c r="F36" s="7"/>
      <c r="G36" s="74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65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74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65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74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65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74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65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74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65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74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65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74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65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74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65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>
        <v>3</v>
      </c>
      <c r="G44" s="74">
        <f t="shared" si="1"/>
        <v>67.5</v>
      </c>
      <c r="H44" s="160"/>
      <c r="I44" s="161"/>
      <c r="J44" s="161"/>
      <c r="K44" s="161"/>
      <c r="L44" s="161"/>
      <c r="M44" s="161"/>
      <c r="N44" s="161"/>
      <c r="O44" s="162"/>
      <c r="P44" s="65">
        <f t="shared" si="2"/>
        <v>67.5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/>
      <c r="G45" s="74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65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/>
      <c r="G46" s="74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65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74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65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74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65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/>
      <c r="E49" s="8">
        <f t="shared" si="0"/>
        <v>0</v>
      </c>
      <c r="F49" s="7"/>
      <c r="G49" s="74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65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7"/>
      <c r="E50" s="8">
        <f t="shared" si="0"/>
        <v>0</v>
      </c>
      <c r="F50" s="7"/>
      <c r="G50" s="74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65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7">
        <v>3</v>
      </c>
      <c r="E51" s="8">
        <f t="shared" si="0"/>
        <v>67.5</v>
      </c>
      <c r="F51" s="7"/>
      <c r="G51" s="74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65">
        <f t="shared" si="2"/>
        <v>67.5</v>
      </c>
      <c r="Q51" s="10">
        <f t="shared" si="3"/>
        <v>90</v>
      </c>
    </row>
    <row r="52" spans="1:17" ht="17.25">
      <c r="A52" s="4"/>
      <c r="B52" s="5" t="s">
        <v>53</v>
      </c>
      <c r="C52" s="6">
        <v>42</v>
      </c>
      <c r="D52" s="7"/>
      <c r="E52" s="8">
        <f t="shared" si="0"/>
        <v>0</v>
      </c>
      <c r="F52" s="7"/>
      <c r="G52" s="74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65">
        <f t="shared" si="2"/>
        <v>0</v>
      </c>
      <c r="Q52" s="10">
        <f t="shared" si="3"/>
        <v>0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74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65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74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65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/>
      <c r="G55" s="74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65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74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65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/>
      <c r="E57" s="8">
        <f t="shared" si="0"/>
        <v>0</v>
      </c>
      <c r="F57" s="7"/>
      <c r="G57" s="74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65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74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65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>
        <v>19</v>
      </c>
      <c r="G59" s="74">
        <f t="shared" si="1"/>
        <v>617.5</v>
      </c>
      <c r="H59" s="160"/>
      <c r="I59" s="161"/>
      <c r="J59" s="161"/>
      <c r="K59" s="161"/>
      <c r="L59" s="161"/>
      <c r="M59" s="161"/>
      <c r="N59" s="161"/>
      <c r="O59" s="162"/>
      <c r="P59" s="65">
        <f t="shared" si="2"/>
        <v>617.5</v>
      </c>
      <c r="Q59" s="10">
        <f t="shared" si="3"/>
        <v>0</v>
      </c>
    </row>
    <row r="60" spans="1:17" ht="17.25">
      <c r="A60" s="4"/>
      <c r="B60" s="5" t="s">
        <v>86</v>
      </c>
      <c r="C60" s="74">
        <v>100</v>
      </c>
      <c r="D60" s="7"/>
      <c r="E60" s="8">
        <f t="shared" si="0"/>
        <v>0</v>
      </c>
      <c r="F60" s="7"/>
      <c r="G60" s="74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65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74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65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/>
      <c r="E62" s="8">
        <f t="shared" si="0"/>
        <v>0</v>
      </c>
      <c r="F62" s="7"/>
      <c r="G62" s="74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65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74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65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/>
      <c r="E64" s="8">
        <f t="shared" si="0"/>
        <v>0</v>
      </c>
      <c r="F64" s="7"/>
      <c r="G64" s="74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65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74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65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74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65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74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65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74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65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74">
        <v>75</v>
      </c>
      <c r="D69" s="7"/>
      <c r="E69" s="8">
        <f t="shared" si="0"/>
        <v>0</v>
      </c>
      <c r="F69" s="7"/>
      <c r="G69" s="74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65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0"/>
        <v>0</v>
      </c>
      <c r="F70" s="7"/>
      <c r="G70" s="74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65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74">
        <v>120</v>
      </c>
      <c r="D71" s="7"/>
      <c r="E71" s="8">
        <f t="shared" si="0"/>
        <v>0</v>
      </c>
      <c r="F71" s="7"/>
      <c r="G71" s="74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65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74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65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74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65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70">
        <v>80</v>
      </c>
      <c r="D74" s="7"/>
      <c r="E74" s="8">
        <f t="shared" si="4"/>
        <v>0</v>
      </c>
      <c r="F74" s="7"/>
      <c r="G74" s="74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65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>
        <v>1</v>
      </c>
      <c r="G75" s="74">
        <f t="shared" si="5"/>
        <v>47.5</v>
      </c>
      <c r="H75" s="160"/>
      <c r="I75" s="161"/>
      <c r="J75" s="161"/>
      <c r="K75" s="161"/>
      <c r="L75" s="161"/>
      <c r="M75" s="161"/>
      <c r="N75" s="161"/>
      <c r="O75" s="162"/>
      <c r="P75" s="65">
        <f t="shared" si="6"/>
        <v>47.5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74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65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/>
      <c r="G77" s="74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65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74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65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74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65">
        <f t="shared" si="6"/>
        <v>0</v>
      </c>
      <c r="Q79" s="10">
        <f t="shared" si="7"/>
        <v>0</v>
      </c>
    </row>
    <row r="80" spans="1:17" ht="17.25">
      <c r="A80" s="74"/>
      <c r="B80" s="5" t="s">
        <v>77</v>
      </c>
      <c r="C80" s="69">
        <v>100</v>
      </c>
      <c r="D80" s="7"/>
      <c r="E80" s="8">
        <f t="shared" si="4"/>
        <v>0</v>
      </c>
      <c r="F80" s="7"/>
      <c r="G80" s="74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65">
        <f t="shared" si="6"/>
        <v>0</v>
      </c>
      <c r="Q80" s="10">
        <f t="shared" si="7"/>
        <v>0</v>
      </c>
    </row>
    <row r="81" spans="1:17" ht="17.25">
      <c r="A81" s="74"/>
      <c r="B81" s="5" t="s">
        <v>78</v>
      </c>
      <c r="C81" s="69">
        <v>150</v>
      </c>
      <c r="D81" s="7"/>
      <c r="E81" s="8">
        <f t="shared" si="4"/>
        <v>0</v>
      </c>
      <c r="F81" s="7"/>
      <c r="G81" s="74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65">
        <f t="shared" si="6"/>
        <v>0</v>
      </c>
      <c r="Q81" s="10">
        <f t="shared" si="7"/>
        <v>0</v>
      </c>
    </row>
    <row r="82" spans="1:17" ht="17.25">
      <c r="A82" s="74"/>
      <c r="B82" s="5" t="s">
        <v>80</v>
      </c>
      <c r="C82" s="74">
        <v>40</v>
      </c>
      <c r="D82" s="7"/>
      <c r="E82" s="8">
        <f t="shared" si="4"/>
        <v>0</v>
      </c>
      <c r="F82" s="7"/>
      <c r="G82" s="74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65">
        <f t="shared" si="6"/>
        <v>0</v>
      </c>
      <c r="Q82" s="10">
        <f t="shared" si="7"/>
        <v>0</v>
      </c>
    </row>
    <row r="83" spans="1:17" ht="17.25">
      <c r="A83" s="74"/>
      <c r="B83" s="5" t="s">
        <v>82</v>
      </c>
      <c r="C83" s="74">
        <v>45</v>
      </c>
      <c r="D83" s="7"/>
      <c r="E83" s="8">
        <f t="shared" si="4"/>
        <v>0</v>
      </c>
      <c r="F83" s="7"/>
      <c r="G83" s="74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65">
        <f t="shared" si="6"/>
        <v>0</v>
      </c>
      <c r="Q83" s="10">
        <f t="shared" si="7"/>
        <v>0</v>
      </c>
    </row>
    <row r="84" spans="1:17" ht="17.25">
      <c r="A84" s="74"/>
      <c r="B84" s="5" t="s">
        <v>129</v>
      </c>
      <c r="C84" s="74"/>
      <c r="D84" s="7"/>
      <c r="E84" s="8">
        <f t="shared" si="4"/>
        <v>0</v>
      </c>
      <c r="F84" s="7"/>
      <c r="G84" s="74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65">
        <f t="shared" si="6"/>
        <v>0</v>
      </c>
      <c r="Q84" s="10">
        <f t="shared" si="7"/>
        <v>0</v>
      </c>
    </row>
    <row r="85" spans="1:17" ht="17.25">
      <c r="A85" s="68"/>
      <c r="B85" s="5" t="s">
        <v>129</v>
      </c>
      <c r="C85" s="74"/>
      <c r="D85" s="7"/>
      <c r="E85" s="8">
        <f t="shared" si="4"/>
        <v>0</v>
      </c>
      <c r="F85" s="7"/>
      <c r="G85" s="74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65">
        <f t="shared" si="6"/>
        <v>0</v>
      </c>
      <c r="Q85" s="10">
        <f t="shared" si="7"/>
        <v>0</v>
      </c>
    </row>
    <row r="86" spans="1:17" ht="17.25">
      <c r="A86" s="68"/>
      <c r="B86" s="5" t="s">
        <v>129</v>
      </c>
      <c r="C86" s="74"/>
      <c r="D86" s="7"/>
      <c r="E86" s="8">
        <f t="shared" si="4"/>
        <v>0</v>
      </c>
      <c r="F86" s="7"/>
      <c r="G86" s="74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65">
        <f t="shared" si="6"/>
        <v>0</v>
      </c>
      <c r="Q86" s="10">
        <f t="shared" si="7"/>
        <v>0</v>
      </c>
    </row>
    <row r="87" spans="1:17" ht="17.25">
      <c r="A87" s="68"/>
      <c r="B87" s="5" t="s">
        <v>129</v>
      </c>
      <c r="C87" s="74"/>
      <c r="D87" s="7"/>
      <c r="E87" s="8">
        <f t="shared" si="4"/>
        <v>0</v>
      </c>
      <c r="F87" s="7"/>
      <c r="G87" s="74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65">
        <f t="shared" si="6"/>
        <v>0</v>
      </c>
      <c r="Q87" s="10">
        <f t="shared" si="7"/>
        <v>0</v>
      </c>
    </row>
    <row r="88" spans="1:17" ht="17.25">
      <c r="A88" s="68"/>
      <c r="B88" s="5" t="s">
        <v>129</v>
      </c>
      <c r="C88" s="74"/>
      <c r="D88" s="7"/>
      <c r="E88" s="8">
        <f t="shared" si="4"/>
        <v>0</v>
      </c>
      <c r="F88" s="7"/>
      <c r="G88" s="74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65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277</v>
      </c>
      <c r="E89" s="12">
        <f t="shared" ref="E89:G89" si="8">SUM(E7:E88)</f>
        <v>15898.5</v>
      </c>
      <c r="F89" s="12">
        <f t="shared" si="8"/>
        <v>532</v>
      </c>
      <c r="G89" s="12">
        <f t="shared" si="8"/>
        <v>18306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34204.5</v>
      </c>
      <c r="Q89" s="12">
        <f t="shared" si="9"/>
        <v>21198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71"/>
      <c r="B91" s="72"/>
      <c r="C91" s="72"/>
      <c r="D91" s="17"/>
      <c r="E91" s="17"/>
      <c r="F91" s="17"/>
      <c r="G91" s="17"/>
      <c r="H91" s="33" t="s">
        <v>91</v>
      </c>
      <c r="I91" s="74" t="s">
        <v>8</v>
      </c>
      <c r="J91" s="33" t="s">
        <v>92</v>
      </c>
      <c r="K91" s="74" t="s">
        <v>10</v>
      </c>
      <c r="L91" s="17"/>
      <c r="M91" s="17"/>
      <c r="N91" s="17"/>
      <c r="O91" s="17"/>
      <c r="P91" s="72"/>
      <c r="Q91" s="73"/>
    </row>
    <row r="92" spans="1:17" ht="17.25">
      <c r="A92" s="19"/>
      <c r="B92" s="67" t="s">
        <v>93</v>
      </c>
      <c r="C92" s="74">
        <v>110</v>
      </c>
      <c r="D92" s="163"/>
      <c r="E92" s="164"/>
      <c r="F92" s="164"/>
      <c r="G92" s="165"/>
      <c r="H92" s="7"/>
      <c r="I92" s="8">
        <f>H92*C92*0.75</f>
        <v>0</v>
      </c>
      <c r="J92" s="7">
        <v>1</v>
      </c>
      <c r="K92" s="8">
        <f>J92*C92*0.5</f>
        <v>55</v>
      </c>
      <c r="L92" s="169"/>
      <c r="M92" s="170"/>
      <c r="N92" s="170"/>
      <c r="O92" s="171"/>
      <c r="P92" s="65">
        <f>K92+I92</f>
        <v>55</v>
      </c>
      <c r="Q92" s="10">
        <f>H92*C92</f>
        <v>0</v>
      </c>
    </row>
    <row r="93" spans="1:17" ht="17.25">
      <c r="A93" s="19"/>
      <c r="B93" s="67" t="s">
        <v>94</v>
      </c>
      <c r="C93" s="74">
        <v>120</v>
      </c>
      <c r="D93" s="166"/>
      <c r="E93" s="167"/>
      <c r="F93" s="167"/>
      <c r="G93" s="168"/>
      <c r="H93" s="7"/>
      <c r="I93" s="8">
        <f t="shared" ref="I93:I111" si="10">H93*C93*0.75</f>
        <v>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65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67" t="s">
        <v>95</v>
      </c>
      <c r="C94" s="74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65">
        <f t="shared" si="12"/>
        <v>0</v>
      </c>
      <c r="Q94" s="10">
        <f t="shared" si="13"/>
        <v>0</v>
      </c>
    </row>
    <row r="95" spans="1:17" ht="17.25">
      <c r="A95" s="19"/>
      <c r="B95" s="67" t="s">
        <v>96</v>
      </c>
      <c r="C95" s="74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65">
        <f t="shared" si="12"/>
        <v>0</v>
      </c>
      <c r="Q95" s="10">
        <f t="shared" si="13"/>
        <v>0</v>
      </c>
    </row>
    <row r="96" spans="1:17" ht="17.25">
      <c r="A96" s="19"/>
      <c r="B96" s="67" t="s">
        <v>97</v>
      </c>
      <c r="C96" s="74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65">
        <f t="shared" si="12"/>
        <v>0</v>
      </c>
      <c r="Q96" s="10">
        <f t="shared" si="13"/>
        <v>0</v>
      </c>
    </row>
    <row r="97" spans="1:17" ht="17.25">
      <c r="A97" s="19"/>
      <c r="B97" s="67" t="s">
        <v>98</v>
      </c>
      <c r="C97" s="74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65">
        <f t="shared" si="12"/>
        <v>0</v>
      </c>
      <c r="Q97" s="10">
        <f t="shared" si="13"/>
        <v>0</v>
      </c>
    </row>
    <row r="98" spans="1:17" ht="17.25">
      <c r="A98" s="19"/>
      <c r="B98" s="67" t="s">
        <v>99</v>
      </c>
      <c r="C98" s="74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65">
        <f t="shared" si="12"/>
        <v>0</v>
      </c>
      <c r="Q98" s="10">
        <f t="shared" si="13"/>
        <v>0</v>
      </c>
    </row>
    <row r="99" spans="1:17" ht="17.25">
      <c r="A99" s="19"/>
      <c r="B99" s="67" t="s">
        <v>100</v>
      </c>
      <c r="C99" s="74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65">
        <f t="shared" si="12"/>
        <v>0</v>
      </c>
      <c r="Q99" s="10">
        <f t="shared" si="13"/>
        <v>0</v>
      </c>
    </row>
    <row r="100" spans="1:17" ht="17.25">
      <c r="A100" s="19"/>
      <c r="B100" s="67" t="s">
        <v>101</v>
      </c>
      <c r="C100" s="74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65">
        <f t="shared" si="12"/>
        <v>0</v>
      </c>
      <c r="Q100" s="10">
        <f t="shared" si="13"/>
        <v>0</v>
      </c>
    </row>
    <row r="101" spans="1:17" ht="17.25">
      <c r="A101" s="19"/>
      <c r="B101" s="67" t="s">
        <v>102</v>
      </c>
      <c r="C101" s="74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65">
        <f t="shared" si="12"/>
        <v>0</v>
      </c>
      <c r="Q101" s="10">
        <f t="shared" si="13"/>
        <v>0</v>
      </c>
    </row>
    <row r="102" spans="1:17" ht="17.25">
      <c r="A102" s="19"/>
      <c r="B102" s="67" t="s">
        <v>107</v>
      </c>
      <c r="C102" s="74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65">
        <f t="shared" si="12"/>
        <v>0</v>
      </c>
      <c r="Q102" s="10">
        <f t="shared" si="13"/>
        <v>0</v>
      </c>
    </row>
    <row r="103" spans="1:17" ht="17.25">
      <c r="A103" s="19"/>
      <c r="B103" s="67" t="s">
        <v>103</v>
      </c>
      <c r="C103" s="74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65">
        <f t="shared" si="12"/>
        <v>0</v>
      </c>
      <c r="Q103" s="10">
        <f t="shared" si="13"/>
        <v>0</v>
      </c>
    </row>
    <row r="104" spans="1:17" ht="17.25">
      <c r="A104" s="19"/>
      <c r="B104" s="67" t="s">
        <v>104</v>
      </c>
      <c r="C104" s="74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65">
        <f t="shared" si="12"/>
        <v>0</v>
      </c>
      <c r="Q104" s="10">
        <f t="shared" si="13"/>
        <v>0</v>
      </c>
    </row>
    <row r="105" spans="1:17" ht="17.25">
      <c r="A105" s="19"/>
      <c r="B105" s="67" t="s">
        <v>108</v>
      </c>
      <c r="C105" s="74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65">
        <f t="shared" si="12"/>
        <v>0</v>
      </c>
      <c r="Q105" s="10">
        <f t="shared" si="13"/>
        <v>0</v>
      </c>
    </row>
    <row r="106" spans="1:17" ht="17.25">
      <c r="A106" s="19"/>
      <c r="B106" s="67" t="s">
        <v>109</v>
      </c>
      <c r="C106" s="74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65">
        <f t="shared" si="12"/>
        <v>0</v>
      </c>
      <c r="Q106" s="10">
        <f t="shared" si="13"/>
        <v>0</v>
      </c>
    </row>
    <row r="107" spans="1:17" ht="17.25">
      <c r="A107" s="19"/>
      <c r="B107" s="67" t="s">
        <v>105</v>
      </c>
      <c r="C107" s="74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65">
        <f t="shared" si="12"/>
        <v>0</v>
      </c>
      <c r="Q107" s="10">
        <f t="shared" si="13"/>
        <v>0</v>
      </c>
    </row>
    <row r="108" spans="1:17" ht="17.25">
      <c r="A108" s="19"/>
      <c r="B108" s="67" t="s">
        <v>106</v>
      </c>
      <c r="C108" s="74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65">
        <f t="shared" si="12"/>
        <v>0</v>
      </c>
      <c r="Q108" s="10">
        <f t="shared" si="13"/>
        <v>0</v>
      </c>
    </row>
    <row r="109" spans="1:17" ht="17.25">
      <c r="A109" s="19"/>
      <c r="B109" s="67" t="s">
        <v>129</v>
      </c>
      <c r="C109" s="74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65">
        <f t="shared" si="12"/>
        <v>0</v>
      </c>
      <c r="Q109" s="10">
        <f t="shared" si="13"/>
        <v>0</v>
      </c>
    </row>
    <row r="110" spans="1:17" ht="17.25">
      <c r="A110" s="19"/>
      <c r="B110" s="67" t="s">
        <v>129</v>
      </c>
      <c r="C110" s="74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65">
        <f t="shared" si="12"/>
        <v>0</v>
      </c>
      <c r="Q110" s="10">
        <f t="shared" si="13"/>
        <v>0</v>
      </c>
    </row>
    <row r="111" spans="1:17" ht="17.25">
      <c r="A111" s="19"/>
      <c r="B111" s="67" t="s">
        <v>129</v>
      </c>
      <c r="C111" s="74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65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0</v>
      </c>
      <c r="I112" s="12">
        <f>SUM(I92:I111)</f>
        <v>0</v>
      </c>
      <c r="J112" s="12">
        <f>SUM(J92:J111)</f>
        <v>1</v>
      </c>
      <c r="K112" s="12">
        <f>SUM(K92:K111)</f>
        <v>55</v>
      </c>
      <c r="L112" s="13"/>
      <c r="M112" s="13"/>
      <c r="N112" s="13"/>
      <c r="O112" s="13"/>
      <c r="P112" s="12">
        <f>SUM(P92:P111)</f>
        <v>55</v>
      </c>
      <c r="Q112" s="12">
        <f>SUM(Q92:Q111)</f>
        <v>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71"/>
      <c r="B114" s="72"/>
      <c r="C114" s="72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74" t="s">
        <v>8</v>
      </c>
      <c r="N114" s="33" t="s">
        <v>112</v>
      </c>
      <c r="O114" s="74" t="s">
        <v>10</v>
      </c>
      <c r="P114" s="72"/>
      <c r="Q114" s="73"/>
    </row>
    <row r="115" spans="1:17" ht="17.25">
      <c r="A115" s="19"/>
      <c r="B115" s="67" t="s">
        <v>113</v>
      </c>
      <c r="C115" s="74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10</v>
      </c>
      <c r="M115" s="8">
        <f>L115*C115*0.75</f>
        <v>52.5</v>
      </c>
      <c r="N115" s="7">
        <v>13</v>
      </c>
      <c r="O115" s="8">
        <f>N115*C115*0.5</f>
        <v>45.5</v>
      </c>
      <c r="P115" s="65">
        <f>O115+M115</f>
        <v>98</v>
      </c>
      <c r="Q115" s="10">
        <f>L115*C115</f>
        <v>70</v>
      </c>
    </row>
    <row r="116" spans="1:17" ht="17.25">
      <c r="A116" s="19"/>
      <c r="B116" s="67" t="s">
        <v>130</v>
      </c>
      <c r="C116" s="74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22</v>
      </c>
      <c r="M116" s="8">
        <f t="shared" ref="M116:M120" si="14">L116*C116*0.75</f>
        <v>198</v>
      </c>
      <c r="N116" s="7">
        <v>39</v>
      </c>
      <c r="O116" s="8">
        <f t="shared" ref="O116:O120" si="15">N116*C116*0.5</f>
        <v>234</v>
      </c>
      <c r="P116" s="65">
        <f t="shared" ref="P116:P120" si="16">O116+M116</f>
        <v>432</v>
      </c>
      <c r="Q116" s="10">
        <f t="shared" ref="Q116:Q120" si="17">L116*C116</f>
        <v>264</v>
      </c>
    </row>
    <row r="117" spans="1:17" ht="17.25">
      <c r="A117" s="19"/>
      <c r="B117" s="67" t="s">
        <v>131</v>
      </c>
      <c r="C117" s="74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21</v>
      </c>
      <c r="M117" s="8">
        <f t="shared" si="14"/>
        <v>157.5</v>
      </c>
      <c r="N117" s="7">
        <v>21</v>
      </c>
      <c r="O117" s="8">
        <f t="shared" si="15"/>
        <v>105</v>
      </c>
      <c r="P117" s="65">
        <f t="shared" si="16"/>
        <v>262.5</v>
      </c>
      <c r="Q117" s="10">
        <f t="shared" si="17"/>
        <v>210</v>
      </c>
    </row>
    <row r="118" spans="1:17" ht="28.5">
      <c r="A118" s="19"/>
      <c r="B118" s="21" t="s">
        <v>114</v>
      </c>
      <c r="C118" s="74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8</v>
      </c>
      <c r="M118" s="8">
        <f t="shared" si="14"/>
        <v>30</v>
      </c>
      <c r="N118" s="7">
        <v>7</v>
      </c>
      <c r="O118" s="8">
        <f t="shared" si="15"/>
        <v>17.5</v>
      </c>
      <c r="P118" s="65">
        <f t="shared" si="16"/>
        <v>47.5</v>
      </c>
      <c r="Q118" s="10">
        <f t="shared" si="17"/>
        <v>40</v>
      </c>
    </row>
    <row r="119" spans="1:17" ht="17.25">
      <c r="A119" s="22"/>
      <c r="B119" s="21" t="s">
        <v>115</v>
      </c>
      <c r="C119" s="74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2</v>
      </c>
      <c r="M119" s="8">
        <f t="shared" si="14"/>
        <v>12</v>
      </c>
      <c r="N119" s="7"/>
      <c r="O119" s="8">
        <f t="shared" si="15"/>
        <v>0</v>
      </c>
      <c r="P119" s="65">
        <f t="shared" si="16"/>
        <v>12</v>
      </c>
      <c r="Q119" s="10">
        <f t="shared" si="17"/>
        <v>16</v>
      </c>
    </row>
    <row r="120" spans="1:17" ht="17.25">
      <c r="A120" s="22"/>
      <c r="B120" s="21" t="s">
        <v>129</v>
      </c>
      <c r="C120" s="74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65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63</v>
      </c>
      <c r="M121" s="14">
        <f t="shared" ref="M121:Q121" si="18">SUM(M115:M120)</f>
        <v>450</v>
      </c>
      <c r="N121" s="14">
        <f t="shared" si="18"/>
        <v>80</v>
      </c>
      <c r="O121" s="14">
        <f t="shared" si="18"/>
        <v>402</v>
      </c>
      <c r="P121" s="14">
        <f t="shared" si="18"/>
        <v>852</v>
      </c>
      <c r="Q121" s="14">
        <f t="shared" si="18"/>
        <v>600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35111.5</v>
      </c>
      <c r="Q122" s="23">
        <f>Q89+Q112+Q121</f>
        <v>21798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15373.6</v>
      </c>
      <c r="Q123" s="25">
        <f>D134</f>
        <v>15373.6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2.2838827600562004</v>
      </c>
      <c r="Q124" s="47">
        <f>Q122/Q123</f>
        <v>1.4178852058073581</v>
      </c>
    </row>
    <row r="125" spans="1:17">
      <c r="A125" s="26"/>
      <c r="B125" s="66" t="s">
        <v>119</v>
      </c>
      <c r="C125" s="66" t="s">
        <v>120</v>
      </c>
      <c r="D125" s="66" t="s">
        <v>89</v>
      </c>
      <c r="E125" s="66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14915</v>
      </c>
      <c r="C126" s="29">
        <v>800</v>
      </c>
      <c r="D126" s="28">
        <f>C126+B126</f>
        <v>15715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14915</v>
      </c>
      <c r="C127" s="29">
        <v>780</v>
      </c>
      <c r="D127" s="28">
        <f>C127+B127</f>
        <v>15695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29">
        <v>14915</v>
      </c>
      <c r="C128" s="31">
        <v>775</v>
      </c>
      <c r="D128" s="28">
        <f t="shared" ref="D128:D130" si="19">C128+B128</f>
        <v>15690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13466</v>
      </c>
      <c r="C129" s="1">
        <v>800</v>
      </c>
      <c r="D129" s="28">
        <f t="shared" si="19"/>
        <v>14266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14672</v>
      </c>
      <c r="C130" s="1">
        <v>830</v>
      </c>
      <c r="D130" s="28">
        <f t="shared" si="19"/>
        <v>15502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68">
        <f>SUM(B126:B130)</f>
        <v>72883</v>
      </c>
      <c r="C131" s="68">
        <f t="shared" ref="C131:D131" si="20">SUM(C126:C130)</f>
        <v>3985</v>
      </c>
      <c r="D131" s="68">
        <f t="shared" si="20"/>
        <v>76868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15373.6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15373.6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06" workbookViewId="0">
      <selection activeCell="H7" sqref="H7:O88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5703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74" t="s">
        <v>8</v>
      </c>
      <c r="F4" s="33" t="s">
        <v>9</v>
      </c>
      <c r="G4" s="74" t="s">
        <v>10</v>
      </c>
      <c r="H4" s="74"/>
      <c r="I4" s="74"/>
      <c r="J4" s="74"/>
      <c r="K4" s="74"/>
      <c r="L4" s="74"/>
      <c r="M4" s="74"/>
      <c r="N4" s="74"/>
      <c r="O4" s="74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74"/>
      <c r="F5" s="3">
        <v>5</v>
      </c>
      <c r="G5" s="74"/>
      <c r="H5" s="3">
        <v>6</v>
      </c>
      <c r="I5" s="74"/>
      <c r="J5" s="3">
        <v>7</v>
      </c>
      <c r="K5" s="74"/>
      <c r="L5" s="3">
        <v>8</v>
      </c>
      <c r="M5" s="74"/>
      <c r="N5" s="3">
        <v>9</v>
      </c>
      <c r="O5" s="74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>
        <v>11</v>
      </c>
      <c r="G7" s="74">
        <f>F7*C7*0.5</f>
        <v>242</v>
      </c>
      <c r="H7" s="157"/>
      <c r="I7" s="158"/>
      <c r="J7" s="158"/>
      <c r="K7" s="158"/>
      <c r="L7" s="158"/>
      <c r="M7" s="158"/>
      <c r="N7" s="158"/>
      <c r="O7" s="159"/>
      <c r="P7" s="65">
        <f>G7+E7</f>
        <v>242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47</v>
      </c>
      <c r="G8" s="74">
        <f t="shared" ref="G8:G71" si="1">F8*C8*0.5</f>
        <v>1527.5</v>
      </c>
      <c r="H8" s="160"/>
      <c r="I8" s="161"/>
      <c r="J8" s="161"/>
      <c r="K8" s="161"/>
      <c r="L8" s="161"/>
      <c r="M8" s="161"/>
      <c r="N8" s="161"/>
      <c r="O8" s="162"/>
      <c r="P8" s="65">
        <f t="shared" ref="P8:P71" si="2">G8+E8</f>
        <v>1527.5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1</v>
      </c>
      <c r="E9" s="8">
        <f t="shared" si="0"/>
        <v>33.75</v>
      </c>
      <c r="F9" s="7"/>
      <c r="G9" s="74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65">
        <f t="shared" si="2"/>
        <v>33.75</v>
      </c>
      <c r="Q9" s="10">
        <f t="shared" si="3"/>
        <v>45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74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65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74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65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>
        <v>3</v>
      </c>
      <c r="G12" s="74">
        <f t="shared" si="1"/>
        <v>93</v>
      </c>
      <c r="H12" s="160"/>
      <c r="I12" s="161"/>
      <c r="J12" s="161"/>
      <c r="K12" s="161"/>
      <c r="L12" s="161"/>
      <c r="M12" s="161"/>
      <c r="N12" s="161"/>
      <c r="O12" s="162"/>
      <c r="P12" s="65">
        <f t="shared" si="2"/>
        <v>93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7">
        <v>75</v>
      </c>
      <c r="E13" s="8">
        <f t="shared" si="0"/>
        <v>4218.75</v>
      </c>
      <c r="F13" s="7">
        <v>193</v>
      </c>
      <c r="G13" s="74">
        <f t="shared" si="1"/>
        <v>7237.5</v>
      </c>
      <c r="H13" s="160"/>
      <c r="I13" s="161"/>
      <c r="J13" s="161"/>
      <c r="K13" s="161"/>
      <c r="L13" s="161"/>
      <c r="M13" s="161"/>
      <c r="N13" s="161"/>
      <c r="O13" s="162"/>
      <c r="P13" s="65">
        <f t="shared" si="2"/>
        <v>11456.25</v>
      </c>
      <c r="Q13" s="10">
        <f t="shared" si="3"/>
        <v>5625</v>
      </c>
    </row>
    <row r="14" spans="1:17" ht="17.25">
      <c r="A14" s="4"/>
      <c r="B14" s="5" t="s">
        <v>18</v>
      </c>
      <c r="C14" s="6">
        <v>75</v>
      </c>
      <c r="D14" s="7">
        <v>2</v>
      </c>
      <c r="E14" s="8">
        <f t="shared" si="0"/>
        <v>112.5</v>
      </c>
      <c r="F14" s="7">
        <v>1</v>
      </c>
      <c r="G14" s="74">
        <f t="shared" si="1"/>
        <v>37.5</v>
      </c>
      <c r="H14" s="160"/>
      <c r="I14" s="161"/>
      <c r="J14" s="161"/>
      <c r="K14" s="161"/>
      <c r="L14" s="161"/>
      <c r="M14" s="161"/>
      <c r="N14" s="161"/>
      <c r="O14" s="162"/>
      <c r="P14" s="65">
        <f t="shared" si="2"/>
        <v>150</v>
      </c>
      <c r="Q14" s="10">
        <f t="shared" si="3"/>
        <v>150</v>
      </c>
    </row>
    <row r="15" spans="1:17" ht="17.25">
      <c r="A15" s="4"/>
      <c r="B15" s="5" t="s">
        <v>19</v>
      </c>
      <c r="C15" s="6">
        <v>82</v>
      </c>
      <c r="D15" s="7">
        <v>1</v>
      </c>
      <c r="E15" s="8">
        <f t="shared" si="0"/>
        <v>61.5</v>
      </c>
      <c r="F15" s="7"/>
      <c r="G15" s="74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65">
        <f t="shared" si="2"/>
        <v>61.5</v>
      </c>
      <c r="Q15" s="10">
        <f t="shared" si="3"/>
        <v>82</v>
      </c>
    </row>
    <row r="16" spans="1:17" ht="17.25">
      <c r="A16" s="4"/>
      <c r="B16" s="5" t="s">
        <v>20</v>
      </c>
      <c r="C16" s="6">
        <v>75</v>
      </c>
      <c r="D16" s="7">
        <v>5</v>
      </c>
      <c r="E16" s="8">
        <f t="shared" si="0"/>
        <v>281.25</v>
      </c>
      <c r="F16" s="7"/>
      <c r="G16" s="74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65">
        <f t="shared" si="2"/>
        <v>281.25</v>
      </c>
      <c r="Q16" s="10">
        <f t="shared" si="3"/>
        <v>375</v>
      </c>
    </row>
    <row r="17" spans="1:17" ht="17.25">
      <c r="A17" s="4"/>
      <c r="B17" s="5" t="s">
        <v>21</v>
      </c>
      <c r="C17" s="6">
        <v>82</v>
      </c>
      <c r="D17" s="7">
        <v>2</v>
      </c>
      <c r="E17" s="8">
        <f t="shared" si="0"/>
        <v>123</v>
      </c>
      <c r="F17" s="7"/>
      <c r="G17" s="74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65">
        <f t="shared" si="2"/>
        <v>123</v>
      </c>
      <c r="Q17" s="10">
        <f t="shared" si="3"/>
        <v>164</v>
      </c>
    </row>
    <row r="18" spans="1:17" ht="17.25">
      <c r="A18" s="4"/>
      <c r="B18" s="5" t="s">
        <v>22</v>
      </c>
      <c r="C18" s="6">
        <v>84</v>
      </c>
      <c r="D18" s="7"/>
      <c r="E18" s="8">
        <f t="shared" si="0"/>
        <v>0</v>
      </c>
      <c r="F18" s="7"/>
      <c r="G18" s="74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65">
        <f t="shared" si="2"/>
        <v>0</v>
      </c>
      <c r="Q18" s="10">
        <f t="shared" si="3"/>
        <v>0</v>
      </c>
    </row>
    <row r="19" spans="1:17" ht="17.25">
      <c r="A19" s="4"/>
      <c r="B19" s="5" t="s">
        <v>23</v>
      </c>
      <c r="C19" s="6">
        <v>110</v>
      </c>
      <c r="D19" s="7">
        <v>53</v>
      </c>
      <c r="E19" s="8">
        <f t="shared" si="0"/>
        <v>4372.5</v>
      </c>
      <c r="F19" s="7">
        <v>9</v>
      </c>
      <c r="G19" s="74">
        <f t="shared" si="1"/>
        <v>495</v>
      </c>
      <c r="H19" s="160"/>
      <c r="I19" s="161"/>
      <c r="J19" s="161"/>
      <c r="K19" s="161"/>
      <c r="L19" s="161"/>
      <c r="M19" s="161"/>
      <c r="N19" s="161"/>
      <c r="O19" s="162"/>
      <c r="P19" s="65">
        <f t="shared" si="2"/>
        <v>4867.5</v>
      </c>
      <c r="Q19" s="10">
        <f t="shared" si="3"/>
        <v>5830</v>
      </c>
    </row>
    <row r="20" spans="1:17" ht="17.25">
      <c r="A20" s="4"/>
      <c r="B20" s="5" t="s">
        <v>83</v>
      </c>
      <c r="C20" s="74">
        <v>110</v>
      </c>
      <c r="D20" s="7"/>
      <c r="E20" s="8">
        <f t="shared" si="0"/>
        <v>0</v>
      </c>
      <c r="F20" s="7">
        <v>1</v>
      </c>
      <c r="G20" s="74">
        <f t="shared" si="1"/>
        <v>55</v>
      </c>
      <c r="H20" s="160"/>
      <c r="I20" s="161"/>
      <c r="J20" s="161"/>
      <c r="K20" s="161"/>
      <c r="L20" s="161"/>
      <c r="M20" s="161"/>
      <c r="N20" s="161"/>
      <c r="O20" s="162"/>
      <c r="P20" s="65">
        <f t="shared" si="2"/>
        <v>55</v>
      </c>
      <c r="Q20" s="10">
        <f t="shared" si="3"/>
        <v>0</v>
      </c>
    </row>
    <row r="21" spans="1:17" ht="17.25">
      <c r="A21" s="4"/>
      <c r="B21" s="5" t="s">
        <v>85</v>
      </c>
      <c r="C21" s="74">
        <v>150</v>
      </c>
      <c r="D21" s="7"/>
      <c r="E21" s="8">
        <f t="shared" si="0"/>
        <v>0</v>
      </c>
      <c r="F21" s="7">
        <v>1</v>
      </c>
      <c r="G21" s="74">
        <f t="shared" si="1"/>
        <v>75</v>
      </c>
      <c r="H21" s="160"/>
      <c r="I21" s="161"/>
      <c r="J21" s="161"/>
      <c r="K21" s="161"/>
      <c r="L21" s="161"/>
      <c r="M21" s="161"/>
      <c r="N21" s="161"/>
      <c r="O21" s="162"/>
      <c r="P21" s="65">
        <f t="shared" si="2"/>
        <v>75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7"/>
      <c r="G22" s="74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65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>
        <v>1</v>
      </c>
      <c r="G23" s="74">
        <f t="shared" si="1"/>
        <v>24</v>
      </c>
      <c r="H23" s="160"/>
      <c r="I23" s="161"/>
      <c r="J23" s="161"/>
      <c r="K23" s="161"/>
      <c r="L23" s="161"/>
      <c r="M23" s="161"/>
      <c r="N23" s="161"/>
      <c r="O23" s="162"/>
      <c r="P23" s="65">
        <f t="shared" si="2"/>
        <v>24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74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65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7">
        <v>14</v>
      </c>
      <c r="G25" s="74">
        <f t="shared" si="1"/>
        <v>518</v>
      </c>
      <c r="H25" s="160"/>
      <c r="I25" s="161"/>
      <c r="J25" s="161"/>
      <c r="K25" s="161"/>
      <c r="L25" s="161"/>
      <c r="M25" s="161"/>
      <c r="N25" s="161"/>
      <c r="O25" s="162"/>
      <c r="P25" s="65">
        <f t="shared" si="2"/>
        <v>518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/>
      <c r="G26" s="74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65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74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65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>
        <v>45</v>
      </c>
      <c r="G28" s="74">
        <f t="shared" si="1"/>
        <v>2385</v>
      </c>
      <c r="H28" s="160"/>
      <c r="I28" s="161"/>
      <c r="J28" s="161"/>
      <c r="K28" s="161"/>
      <c r="L28" s="161"/>
      <c r="M28" s="161"/>
      <c r="N28" s="161"/>
      <c r="O28" s="162"/>
      <c r="P28" s="65">
        <f t="shared" si="2"/>
        <v>2385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>
        <v>2</v>
      </c>
      <c r="G29" s="74">
        <f t="shared" si="1"/>
        <v>106</v>
      </c>
      <c r="H29" s="160"/>
      <c r="I29" s="161"/>
      <c r="J29" s="161"/>
      <c r="K29" s="161"/>
      <c r="L29" s="161"/>
      <c r="M29" s="161"/>
      <c r="N29" s="161"/>
      <c r="O29" s="162"/>
      <c r="P29" s="65">
        <f t="shared" si="2"/>
        <v>106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>
        <v>2</v>
      </c>
      <c r="G30" s="74">
        <f t="shared" si="1"/>
        <v>120</v>
      </c>
      <c r="H30" s="160"/>
      <c r="I30" s="161"/>
      <c r="J30" s="161"/>
      <c r="K30" s="161"/>
      <c r="L30" s="161"/>
      <c r="M30" s="161"/>
      <c r="N30" s="161"/>
      <c r="O30" s="162"/>
      <c r="P30" s="65">
        <f t="shared" si="2"/>
        <v>120</v>
      </c>
      <c r="Q30" s="10">
        <f t="shared" si="3"/>
        <v>0</v>
      </c>
    </row>
    <row r="31" spans="1:17" ht="17.25">
      <c r="A31" s="4"/>
      <c r="B31" s="5" t="s">
        <v>87</v>
      </c>
      <c r="C31" s="74">
        <v>120</v>
      </c>
      <c r="D31" s="7"/>
      <c r="E31" s="8">
        <f t="shared" si="0"/>
        <v>0</v>
      </c>
      <c r="F31" s="7"/>
      <c r="G31" s="74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65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74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65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74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65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74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65">
        <f t="shared" si="2"/>
        <v>0</v>
      </c>
      <c r="Q34" s="10">
        <f t="shared" si="3"/>
        <v>0</v>
      </c>
    </row>
    <row r="35" spans="1:17" ht="28.5">
      <c r="A35" s="4"/>
      <c r="B35" s="5" t="s">
        <v>36</v>
      </c>
      <c r="C35" s="6">
        <v>155</v>
      </c>
      <c r="D35" s="7">
        <v>15</v>
      </c>
      <c r="E35" s="8">
        <f t="shared" si="0"/>
        <v>1743.75</v>
      </c>
      <c r="F35" s="7"/>
      <c r="G35" s="74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65">
        <f t="shared" si="2"/>
        <v>1743.75</v>
      </c>
      <c r="Q35" s="10">
        <f t="shared" si="3"/>
        <v>2325</v>
      </c>
    </row>
    <row r="36" spans="1:17" ht="17.25">
      <c r="A36" s="4"/>
      <c r="B36" s="5" t="s">
        <v>37</v>
      </c>
      <c r="C36" s="6">
        <v>165</v>
      </c>
      <c r="D36" s="7"/>
      <c r="E36" s="8">
        <f t="shared" si="0"/>
        <v>0</v>
      </c>
      <c r="F36" s="7"/>
      <c r="G36" s="74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65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>
        <v>1</v>
      </c>
      <c r="E37" s="8">
        <f t="shared" si="0"/>
        <v>126</v>
      </c>
      <c r="F37" s="7"/>
      <c r="G37" s="74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65">
        <f t="shared" si="2"/>
        <v>126</v>
      </c>
      <c r="Q37" s="10">
        <f t="shared" si="3"/>
        <v>168</v>
      </c>
    </row>
    <row r="38" spans="1:17" ht="17.25">
      <c r="A38" s="4"/>
      <c r="B38" s="5" t="s">
        <v>39</v>
      </c>
      <c r="C38" s="6">
        <v>155</v>
      </c>
      <c r="D38" s="7">
        <v>1</v>
      </c>
      <c r="E38" s="8">
        <f t="shared" si="0"/>
        <v>116.25</v>
      </c>
      <c r="F38" s="7"/>
      <c r="G38" s="74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65">
        <f t="shared" si="2"/>
        <v>116.25</v>
      </c>
      <c r="Q38" s="10">
        <f t="shared" si="3"/>
        <v>155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74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65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74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65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74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65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74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65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74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65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>
        <v>3</v>
      </c>
      <c r="G44" s="74">
        <f t="shared" si="1"/>
        <v>67.5</v>
      </c>
      <c r="H44" s="160"/>
      <c r="I44" s="161"/>
      <c r="J44" s="161"/>
      <c r="K44" s="161"/>
      <c r="L44" s="161"/>
      <c r="M44" s="161"/>
      <c r="N44" s="161"/>
      <c r="O44" s="162"/>
      <c r="P44" s="65">
        <f t="shared" si="2"/>
        <v>67.5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>
        <v>14</v>
      </c>
      <c r="G45" s="74">
        <f t="shared" si="1"/>
        <v>455</v>
      </c>
      <c r="H45" s="160"/>
      <c r="I45" s="161"/>
      <c r="J45" s="161"/>
      <c r="K45" s="161"/>
      <c r="L45" s="161"/>
      <c r="M45" s="161"/>
      <c r="N45" s="161"/>
      <c r="O45" s="162"/>
      <c r="P45" s="65">
        <f t="shared" si="2"/>
        <v>455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>
        <v>4</v>
      </c>
      <c r="G46" s="74">
        <f t="shared" si="1"/>
        <v>200</v>
      </c>
      <c r="H46" s="160"/>
      <c r="I46" s="161"/>
      <c r="J46" s="161"/>
      <c r="K46" s="161"/>
      <c r="L46" s="161"/>
      <c r="M46" s="161"/>
      <c r="N46" s="161"/>
      <c r="O46" s="162"/>
      <c r="P46" s="65">
        <f t="shared" si="2"/>
        <v>200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74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65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74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65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1</v>
      </c>
      <c r="E49" s="8">
        <f t="shared" si="0"/>
        <v>28.5</v>
      </c>
      <c r="F49" s="7">
        <v>2</v>
      </c>
      <c r="G49" s="74">
        <f t="shared" si="1"/>
        <v>38</v>
      </c>
      <c r="H49" s="160"/>
      <c r="I49" s="161"/>
      <c r="J49" s="161"/>
      <c r="K49" s="161"/>
      <c r="L49" s="161"/>
      <c r="M49" s="161"/>
      <c r="N49" s="161"/>
      <c r="O49" s="162"/>
      <c r="P49" s="65">
        <f t="shared" si="2"/>
        <v>66.5</v>
      </c>
      <c r="Q49" s="10">
        <f t="shared" si="3"/>
        <v>38</v>
      </c>
    </row>
    <row r="50" spans="1:17" ht="17.25">
      <c r="A50" s="4"/>
      <c r="B50" s="5" t="s">
        <v>51</v>
      </c>
      <c r="C50" s="6">
        <v>38</v>
      </c>
      <c r="D50" s="7">
        <v>5</v>
      </c>
      <c r="E50" s="8">
        <f t="shared" si="0"/>
        <v>142.5</v>
      </c>
      <c r="F50" s="7">
        <v>1</v>
      </c>
      <c r="G50" s="74">
        <f t="shared" si="1"/>
        <v>19</v>
      </c>
      <c r="H50" s="160"/>
      <c r="I50" s="161"/>
      <c r="J50" s="161"/>
      <c r="K50" s="161"/>
      <c r="L50" s="161"/>
      <c r="M50" s="161"/>
      <c r="N50" s="161"/>
      <c r="O50" s="162"/>
      <c r="P50" s="65">
        <f t="shared" si="2"/>
        <v>161.5</v>
      </c>
      <c r="Q50" s="10">
        <f t="shared" si="3"/>
        <v>190</v>
      </c>
    </row>
    <row r="51" spans="1:17" ht="17.25">
      <c r="A51" s="4"/>
      <c r="B51" s="5" t="s">
        <v>52</v>
      </c>
      <c r="C51" s="6">
        <v>30</v>
      </c>
      <c r="D51" s="7">
        <v>2</v>
      </c>
      <c r="E51" s="8">
        <f t="shared" si="0"/>
        <v>45</v>
      </c>
      <c r="F51" s="7"/>
      <c r="G51" s="74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65">
        <f t="shared" si="2"/>
        <v>45</v>
      </c>
      <c r="Q51" s="10">
        <f t="shared" si="3"/>
        <v>60</v>
      </c>
    </row>
    <row r="52" spans="1:17" ht="17.25">
      <c r="A52" s="4"/>
      <c r="B52" s="5" t="s">
        <v>53</v>
      </c>
      <c r="C52" s="6">
        <v>42</v>
      </c>
      <c r="D52" s="7">
        <v>2</v>
      </c>
      <c r="E52" s="8">
        <f t="shared" si="0"/>
        <v>63</v>
      </c>
      <c r="F52" s="7"/>
      <c r="G52" s="74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65">
        <f t="shared" si="2"/>
        <v>63</v>
      </c>
      <c r="Q52" s="10">
        <f t="shared" si="3"/>
        <v>84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74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65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74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65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/>
      <c r="G55" s="74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65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74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65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/>
      <c r="E57" s="8">
        <f t="shared" si="0"/>
        <v>0</v>
      </c>
      <c r="F57" s="7"/>
      <c r="G57" s="74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65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74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65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/>
      <c r="G59" s="74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65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74">
        <v>100</v>
      </c>
      <c r="D60" s="7"/>
      <c r="E60" s="8">
        <f t="shared" si="0"/>
        <v>0</v>
      </c>
      <c r="F60" s="7"/>
      <c r="G60" s="74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65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74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65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/>
      <c r="E62" s="8">
        <f t="shared" si="0"/>
        <v>0</v>
      </c>
      <c r="F62" s="7"/>
      <c r="G62" s="74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65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74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65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1</v>
      </c>
      <c r="E64" s="8">
        <f t="shared" si="0"/>
        <v>120</v>
      </c>
      <c r="F64" s="7"/>
      <c r="G64" s="74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65">
        <f t="shared" si="2"/>
        <v>120</v>
      </c>
      <c r="Q64" s="10">
        <f t="shared" si="3"/>
        <v>160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74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65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74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65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74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65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74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65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74">
        <v>75</v>
      </c>
      <c r="D69" s="7"/>
      <c r="E69" s="8">
        <f t="shared" si="0"/>
        <v>0</v>
      </c>
      <c r="F69" s="7"/>
      <c r="G69" s="74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65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0"/>
        <v>0</v>
      </c>
      <c r="F70" s="7"/>
      <c r="G70" s="74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65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74">
        <v>120</v>
      </c>
      <c r="D71" s="7">
        <v>1</v>
      </c>
      <c r="E71" s="8">
        <f t="shared" si="0"/>
        <v>90</v>
      </c>
      <c r="F71" s="7"/>
      <c r="G71" s="74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65">
        <f t="shared" si="2"/>
        <v>90</v>
      </c>
      <c r="Q71" s="10">
        <f t="shared" si="3"/>
        <v>120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74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65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74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65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70">
        <v>80</v>
      </c>
      <c r="D74" s="7"/>
      <c r="E74" s="8">
        <f t="shared" si="4"/>
        <v>0</v>
      </c>
      <c r="F74" s="7"/>
      <c r="G74" s="74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65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74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65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74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65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1</v>
      </c>
      <c r="E77" s="8">
        <f t="shared" si="4"/>
        <v>90</v>
      </c>
      <c r="F77" s="7"/>
      <c r="G77" s="74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65">
        <f t="shared" si="6"/>
        <v>90</v>
      </c>
      <c r="Q77" s="10">
        <f t="shared" si="7"/>
        <v>120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74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65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74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65">
        <f t="shared" si="6"/>
        <v>0</v>
      </c>
      <c r="Q79" s="10">
        <f t="shared" si="7"/>
        <v>0</v>
      </c>
    </row>
    <row r="80" spans="1:17" ht="17.25">
      <c r="A80" s="74"/>
      <c r="B80" s="5" t="s">
        <v>77</v>
      </c>
      <c r="C80" s="69">
        <v>100</v>
      </c>
      <c r="D80" s="7"/>
      <c r="E80" s="8">
        <f t="shared" si="4"/>
        <v>0</v>
      </c>
      <c r="F80" s="7"/>
      <c r="G80" s="74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65">
        <f t="shared" si="6"/>
        <v>0</v>
      </c>
      <c r="Q80" s="10">
        <f t="shared" si="7"/>
        <v>0</v>
      </c>
    </row>
    <row r="81" spans="1:17" ht="17.25">
      <c r="A81" s="74"/>
      <c r="B81" s="5" t="s">
        <v>78</v>
      </c>
      <c r="C81" s="69">
        <v>150</v>
      </c>
      <c r="D81" s="7"/>
      <c r="E81" s="8">
        <f t="shared" si="4"/>
        <v>0</v>
      </c>
      <c r="F81" s="7"/>
      <c r="G81" s="74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65">
        <f t="shared" si="6"/>
        <v>0</v>
      </c>
      <c r="Q81" s="10">
        <f t="shared" si="7"/>
        <v>0</v>
      </c>
    </row>
    <row r="82" spans="1:17" ht="17.25">
      <c r="A82" s="74"/>
      <c r="B82" s="5" t="s">
        <v>80</v>
      </c>
      <c r="C82" s="74">
        <v>40</v>
      </c>
      <c r="D82" s="7"/>
      <c r="E82" s="8">
        <f t="shared" si="4"/>
        <v>0</v>
      </c>
      <c r="F82" s="7"/>
      <c r="G82" s="74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65">
        <f t="shared" si="6"/>
        <v>0</v>
      </c>
      <c r="Q82" s="10">
        <f t="shared" si="7"/>
        <v>0</v>
      </c>
    </row>
    <row r="83" spans="1:17" ht="17.25">
      <c r="A83" s="74"/>
      <c r="B83" s="5" t="s">
        <v>82</v>
      </c>
      <c r="C83" s="74">
        <v>45</v>
      </c>
      <c r="D83" s="7"/>
      <c r="E83" s="8">
        <f t="shared" si="4"/>
        <v>0</v>
      </c>
      <c r="F83" s="7"/>
      <c r="G83" s="74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65">
        <f t="shared" si="6"/>
        <v>0</v>
      </c>
      <c r="Q83" s="10">
        <f t="shared" si="7"/>
        <v>0</v>
      </c>
    </row>
    <row r="84" spans="1:17" ht="17.25">
      <c r="A84" s="74"/>
      <c r="B84" s="5" t="s">
        <v>129</v>
      </c>
      <c r="C84" s="74"/>
      <c r="D84" s="7"/>
      <c r="E84" s="8">
        <f t="shared" si="4"/>
        <v>0</v>
      </c>
      <c r="F84" s="7"/>
      <c r="G84" s="74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65">
        <f t="shared" si="6"/>
        <v>0</v>
      </c>
      <c r="Q84" s="10">
        <f t="shared" si="7"/>
        <v>0</v>
      </c>
    </row>
    <row r="85" spans="1:17" ht="17.25">
      <c r="A85" s="68"/>
      <c r="B85" s="5" t="s">
        <v>129</v>
      </c>
      <c r="C85" s="74"/>
      <c r="D85" s="7"/>
      <c r="E85" s="8">
        <f t="shared" si="4"/>
        <v>0</v>
      </c>
      <c r="F85" s="7"/>
      <c r="G85" s="74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65">
        <f t="shared" si="6"/>
        <v>0</v>
      </c>
      <c r="Q85" s="10">
        <f t="shared" si="7"/>
        <v>0</v>
      </c>
    </row>
    <row r="86" spans="1:17" ht="17.25">
      <c r="A86" s="68"/>
      <c r="B86" s="5" t="s">
        <v>129</v>
      </c>
      <c r="C86" s="74"/>
      <c r="D86" s="7"/>
      <c r="E86" s="8">
        <f t="shared" si="4"/>
        <v>0</v>
      </c>
      <c r="F86" s="7"/>
      <c r="G86" s="74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65">
        <f t="shared" si="6"/>
        <v>0</v>
      </c>
      <c r="Q86" s="10">
        <f t="shared" si="7"/>
        <v>0</v>
      </c>
    </row>
    <row r="87" spans="1:17" ht="17.25">
      <c r="A87" s="68"/>
      <c r="B87" s="5" t="s">
        <v>129</v>
      </c>
      <c r="C87" s="74"/>
      <c r="D87" s="7"/>
      <c r="E87" s="8">
        <f t="shared" si="4"/>
        <v>0</v>
      </c>
      <c r="F87" s="7"/>
      <c r="G87" s="74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65">
        <f t="shared" si="6"/>
        <v>0</v>
      </c>
      <c r="Q87" s="10">
        <f t="shared" si="7"/>
        <v>0</v>
      </c>
    </row>
    <row r="88" spans="1:17" ht="17.25">
      <c r="A88" s="68"/>
      <c r="B88" s="5" t="s">
        <v>129</v>
      </c>
      <c r="C88" s="74"/>
      <c r="D88" s="7"/>
      <c r="E88" s="8">
        <f t="shared" si="4"/>
        <v>0</v>
      </c>
      <c r="F88" s="7"/>
      <c r="G88" s="74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65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169</v>
      </c>
      <c r="E89" s="12">
        <f t="shared" ref="E89:G89" si="8">SUM(E7:E88)</f>
        <v>11768.25</v>
      </c>
      <c r="F89" s="12">
        <f t="shared" si="8"/>
        <v>354</v>
      </c>
      <c r="G89" s="12">
        <f t="shared" si="8"/>
        <v>13695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25463.25</v>
      </c>
      <c r="Q89" s="12">
        <f t="shared" si="9"/>
        <v>15691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71"/>
      <c r="B91" s="72"/>
      <c r="C91" s="72"/>
      <c r="D91" s="17"/>
      <c r="E91" s="17"/>
      <c r="F91" s="17"/>
      <c r="G91" s="17"/>
      <c r="H91" s="33" t="s">
        <v>91</v>
      </c>
      <c r="I91" s="74" t="s">
        <v>8</v>
      </c>
      <c r="J91" s="33" t="s">
        <v>92</v>
      </c>
      <c r="K91" s="74" t="s">
        <v>10</v>
      </c>
      <c r="L91" s="17"/>
      <c r="M91" s="17"/>
      <c r="N91" s="17"/>
      <c r="O91" s="17"/>
      <c r="P91" s="72"/>
      <c r="Q91" s="73"/>
    </row>
    <row r="92" spans="1:17" ht="17.25">
      <c r="A92" s="19"/>
      <c r="B92" s="67" t="s">
        <v>93</v>
      </c>
      <c r="C92" s="74">
        <v>110</v>
      </c>
      <c r="D92" s="163"/>
      <c r="E92" s="164"/>
      <c r="F92" s="164"/>
      <c r="G92" s="165"/>
      <c r="H92" s="7"/>
      <c r="I92" s="8">
        <f>H92*C92*0.75</f>
        <v>0</v>
      </c>
      <c r="J92" s="7"/>
      <c r="K92" s="8">
        <f>J92*C92*0.5</f>
        <v>0</v>
      </c>
      <c r="L92" s="169"/>
      <c r="M92" s="170"/>
      <c r="N92" s="170"/>
      <c r="O92" s="171"/>
      <c r="P92" s="65">
        <f>K92+I92</f>
        <v>0</v>
      </c>
      <c r="Q92" s="10">
        <f>H92*C92</f>
        <v>0</v>
      </c>
    </row>
    <row r="93" spans="1:17" ht="17.25">
      <c r="A93" s="19"/>
      <c r="B93" s="67" t="s">
        <v>94</v>
      </c>
      <c r="C93" s="74">
        <v>120</v>
      </c>
      <c r="D93" s="166"/>
      <c r="E93" s="167"/>
      <c r="F93" s="167"/>
      <c r="G93" s="168"/>
      <c r="H93" s="7"/>
      <c r="I93" s="8">
        <f t="shared" ref="I93:I111" si="10">H93*C93*0.75</f>
        <v>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65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67" t="s">
        <v>95</v>
      </c>
      <c r="C94" s="74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65">
        <f t="shared" si="12"/>
        <v>0</v>
      </c>
      <c r="Q94" s="10">
        <f t="shared" si="13"/>
        <v>0</v>
      </c>
    </row>
    <row r="95" spans="1:17" ht="17.25">
      <c r="A95" s="19"/>
      <c r="B95" s="67" t="s">
        <v>96</v>
      </c>
      <c r="C95" s="74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65">
        <f t="shared" si="12"/>
        <v>0</v>
      </c>
      <c r="Q95" s="10">
        <f t="shared" si="13"/>
        <v>0</v>
      </c>
    </row>
    <row r="96" spans="1:17" ht="17.25">
      <c r="A96" s="19"/>
      <c r="B96" s="67" t="s">
        <v>97</v>
      </c>
      <c r="C96" s="74">
        <v>206</v>
      </c>
      <c r="D96" s="166"/>
      <c r="E96" s="167"/>
      <c r="F96" s="167"/>
      <c r="G96" s="168"/>
      <c r="H96" s="7">
        <v>2</v>
      </c>
      <c r="I96" s="8">
        <f t="shared" si="10"/>
        <v>309</v>
      </c>
      <c r="J96" s="7"/>
      <c r="K96" s="8">
        <f t="shared" si="11"/>
        <v>0</v>
      </c>
      <c r="L96" s="172"/>
      <c r="M96" s="173"/>
      <c r="N96" s="173"/>
      <c r="O96" s="174"/>
      <c r="P96" s="65">
        <f t="shared" si="12"/>
        <v>309</v>
      </c>
      <c r="Q96" s="10">
        <f t="shared" si="13"/>
        <v>412</v>
      </c>
    </row>
    <row r="97" spans="1:17" ht="17.25">
      <c r="A97" s="19"/>
      <c r="B97" s="67" t="s">
        <v>98</v>
      </c>
      <c r="C97" s="74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65">
        <f t="shared" si="12"/>
        <v>0</v>
      </c>
      <c r="Q97" s="10">
        <f t="shared" si="13"/>
        <v>0</v>
      </c>
    </row>
    <row r="98" spans="1:17" ht="17.25">
      <c r="A98" s="19"/>
      <c r="B98" s="67" t="s">
        <v>99</v>
      </c>
      <c r="C98" s="74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65">
        <f t="shared" si="12"/>
        <v>0</v>
      </c>
      <c r="Q98" s="10">
        <f t="shared" si="13"/>
        <v>0</v>
      </c>
    </row>
    <row r="99" spans="1:17" ht="17.25">
      <c r="A99" s="19"/>
      <c r="B99" s="67" t="s">
        <v>100</v>
      </c>
      <c r="C99" s="74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65">
        <f t="shared" si="12"/>
        <v>0</v>
      </c>
      <c r="Q99" s="10">
        <f t="shared" si="13"/>
        <v>0</v>
      </c>
    </row>
    <row r="100" spans="1:17" ht="17.25">
      <c r="A100" s="19"/>
      <c r="B100" s="67" t="s">
        <v>101</v>
      </c>
      <c r="C100" s="74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65">
        <f t="shared" si="12"/>
        <v>0</v>
      </c>
      <c r="Q100" s="10">
        <f t="shared" si="13"/>
        <v>0</v>
      </c>
    </row>
    <row r="101" spans="1:17" ht="17.25">
      <c r="A101" s="19"/>
      <c r="B101" s="67" t="s">
        <v>102</v>
      </c>
      <c r="C101" s="74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65">
        <f t="shared" si="12"/>
        <v>0</v>
      </c>
      <c r="Q101" s="10">
        <f t="shared" si="13"/>
        <v>0</v>
      </c>
    </row>
    <row r="102" spans="1:17" ht="17.25">
      <c r="A102" s="19"/>
      <c r="B102" s="67" t="s">
        <v>107</v>
      </c>
      <c r="C102" s="74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65">
        <f t="shared" si="12"/>
        <v>0</v>
      </c>
      <c r="Q102" s="10">
        <f t="shared" si="13"/>
        <v>0</v>
      </c>
    </row>
    <row r="103" spans="1:17" ht="17.25">
      <c r="A103" s="19"/>
      <c r="B103" s="67" t="s">
        <v>103</v>
      </c>
      <c r="C103" s="74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65">
        <f t="shared" si="12"/>
        <v>0</v>
      </c>
      <c r="Q103" s="10">
        <f t="shared" si="13"/>
        <v>0</v>
      </c>
    </row>
    <row r="104" spans="1:17" ht="17.25">
      <c r="A104" s="19"/>
      <c r="B104" s="67" t="s">
        <v>104</v>
      </c>
      <c r="C104" s="74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65">
        <f t="shared" si="12"/>
        <v>0</v>
      </c>
      <c r="Q104" s="10">
        <f t="shared" si="13"/>
        <v>0</v>
      </c>
    </row>
    <row r="105" spans="1:17" ht="17.25">
      <c r="A105" s="19"/>
      <c r="B105" s="67" t="s">
        <v>108</v>
      </c>
      <c r="C105" s="74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65">
        <f t="shared" si="12"/>
        <v>0</v>
      </c>
      <c r="Q105" s="10">
        <f t="shared" si="13"/>
        <v>0</v>
      </c>
    </row>
    <row r="106" spans="1:17" ht="17.25">
      <c r="A106" s="19"/>
      <c r="B106" s="67" t="s">
        <v>109</v>
      </c>
      <c r="C106" s="74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65">
        <f t="shared" si="12"/>
        <v>0</v>
      </c>
      <c r="Q106" s="10">
        <f t="shared" si="13"/>
        <v>0</v>
      </c>
    </row>
    <row r="107" spans="1:17" ht="17.25">
      <c r="A107" s="19"/>
      <c r="B107" s="67" t="s">
        <v>105</v>
      </c>
      <c r="C107" s="74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65">
        <f t="shared" si="12"/>
        <v>0</v>
      </c>
      <c r="Q107" s="10">
        <f t="shared" si="13"/>
        <v>0</v>
      </c>
    </row>
    <row r="108" spans="1:17" ht="17.25">
      <c r="A108" s="19"/>
      <c r="B108" s="67" t="s">
        <v>106</v>
      </c>
      <c r="C108" s="74">
        <v>350</v>
      </c>
      <c r="D108" s="166"/>
      <c r="E108" s="167"/>
      <c r="F108" s="167"/>
      <c r="G108" s="168"/>
      <c r="H108" s="7"/>
      <c r="I108" s="8">
        <f t="shared" si="10"/>
        <v>0</v>
      </c>
      <c r="J108" s="7">
        <v>2</v>
      </c>
      <c r="K108" s="8">
        <f t="shared" si="11"/>
        <v>350</v>
      </c>
      <c r="L108" s="172"/>
      <c r="M108" s="173"/>
      <c r="N108" s="173"/>
      <c r="O108" s="174"/>
      <c r="P108" s="65">
        <f t="shared" si="12"/>
        <v>350</v>
      </c>
      <c r="Q108" s="10">
        <f t="shared" si="13"/>
        <v>0</v>
      </c>
    </row>
    <row r="109" spans="1:17" ht="17.25">
      <c r="A109" s="19"/>
      <c r="B109" s="67" t="s">
        <v>129</v>
      </c>
      <c r="C109" s="74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65">
        <f t="shared" si="12"/>
        <v>0</v>
      </c>
      <c r="Q109" s="10">
        <f t="shared" si="13"/>
        <v>0</v>
      </c>
    </row>
    <row r="110" spans="1:17" ht="17.25">
      <c r="A110" s="19"/>
      <c r="B110" s="67" t="s">
        <v>129</v>
      </c>
      <c r="C110" s="74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65">
        <f t="shared" si="12"/>
        <v>0</v>
      </c>
      <c r="Q110" s="10">
        <f t="shared" si="13"/>
        <v>0</v>
      </c>
    </row>
    <row r="111" spans="1:17" ht="17.25">
      <c r="A111" s="19"/>
      <c r="B111" s="67" t="s">
        <v>129</v>
      </c>
      <c r="C111" s="74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65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2</v>
      </c>
      <c r="I112" s="12">
        <f>SUM(I92:I111)</f>
        <v>309</v>
      </c>
      <c r="J112" s="12">
        <f>SUM(J92:J111)</f>
        <v>2</v>
      </c>
      <c r="K112" s="12">
        <f>SUM(K92:K111)</f>
        <v>350</v>
      </c>
      <c r="L112" s="13"/>
      <c r="M112" s="13"/>
      <c r="N112" s="13"/>
      <c r="O112" s="13"/>
      <c r="P112" s="12">
        <f>SUM(P92:P111)</f>
        <v>659</v>
      </c>
      <c r="Q112" s="12">
        <f>SUM(Q92:Q111)</f>
        <v>412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71"/>
      <c r="B114" s="72"/>
      <c r="C114" s="72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74" t="s">
        <v>8</v>
      </c>
      <c r="N114" s="33" t="s">
        <v>112</v>
      </c>
      <c r="O114" s="74" t="s">
        <v>10</v>
      </c>
      <c r="P114" s="72"/>
      <c r="Q114" s="73"/>
    </row>
    <row r="115" spans="1:17" ht="17.25">
      <c r="A115" s="19"/>
      <c r="B115" s="67" t="s">
        <v>113</v>
      </c>
      <c r="C115" s="74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12</v>
      </c>
      <c r="M115" s="8">
        <f>L115*C115*0.75</f>
        <v>63</v>
      </c>
      <c r="N115" s="7">
        <v>6</v>
      </c>
      <c r="O115" s="8">
        <f>N115*C115*0.5</f>
        <v>21</v>
      </c>
      <c r="P115" s="65">
        <f>O115+M115</f>
        <v>84</v>
      </c>
      <c r="Q115" s="10">
        <f>L115*C115</f>
        <v>84</v>
      </c>
    </row>
    <row r="116" spans="1:17" ht="17.25">
      <c r="A116" s="19"/>
      <c r="B116" s="67" t="s">
        <v>130</v>
      </c>
      <c r="C116" s="74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2</v>
      </c>
      <c r="M116" s="8">
        <f t="shared" ref="M116:M120" si="14">L116*C116*0.75</f>
        <v>18</v>
      </c>
      <c r="N116" s="7">
        <v>4</v>
      </c>
      <c r="O116" s="8">
        <f t="shared" ref="O116:O120" si="15">N116*C116*0.5</f>
        <v>24</v>
      </c>
      <c r="P116" s="65">
        <f t="shared" ref="P116:P120" si="16">O116+M116</f>
        <v>42</v>
      </c>
      <c r="Q116" s="10">
        <f t="shared" ref="Q116:Q120" si="17">L116*C116</f>
        <v>24</v>
      </c>
    </row>
    <row r="117" spans="1:17" ht="17.25">
      <c r="A117" s="19"/>
      <c r="B117" s="67" t="s">
        <v>131</v>
      </c>
      <c r="C117" s="74">
        <v>10</v>
      </c>
      <c r="D117" s="166"/>
      <c r="E117" s="167"/>
      <c r="F117" s="167"/>
      <c r="G117" s="167"/>
      <c r="H117" s="167"/>
      <c r="I117" s="167"/>
      <c r="J117" s="167"/>
      <c r="K117" s="168"/>
      <c r="L117" s="7"/>
      <c r="M117" s="8">
        <f t="shared" si="14"/>
        <v>0</v>
      </c>
      <c r="N117" s="7"/>
      <c r="O117" s="8">
        <f t="shared" si="15"/>
        <v>0</v>
      </c>
      <c r="P117" s="65">
        <f t="shared" si="16"/>
        <v>0</v>
      </c>
      <c r="Q117" s="10">
        <f t="shared" si="17"/>
        <v>0</v>
      </c>
    </row>
    <row r="118" spans="1:17" ht="28.5">
      <c r="A118" s="19"/>
      <c r="B118" s="21" t="s">
        <v>114</v>
      </c>
      <c r="C118" s="74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74</v>
      </c>
      <c r="M118" s="8">
        <f t="shared" si="14"/>
        <v>277.5</v>
      </c>
      <c r="N118" s="7">
        <v>148</v>
      </c>
      <c r="O118" s="8">
        <f t="shared" si="15"/>
        <v>370</v>
      </c>
      <c r="P118" s="65">
        <f t="shared" si="16"/>
        <v>647.5</v>
      </c>
      <c r="Q118" s="10">
        <f t="shared" si="17"/>
        <v>370</v>
      </c>
    </row>
    <row r="119" spans="1:17" ht="17.25">
      <c r="A119" s="22"/>
      <c r="B119" s="21" t="s">
        <v>115</v>
      </c>
      <c r="C119" s="74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5</v>
      </c>
      <c r="M119" s="8">
        <f t="shared" si="14"/>
        <v>30</v>
      </c>
      <c r="N119" s="7"/>
      <c r="O119" s="8">
        <f t="shared" si="15"/>
        <v>0</v>
      </c>
      <c r="P119" s="65">
        <f t="shared" si="16"/>
        <v>30</v>
      </c>
      <c r="Q119" s="10">
        <f t="shared" si="17"/>
        <v>40</v>
      </c>
    </row>
    <row r="120" spans="1:17" ht="17.25">
      <c r="A120" s="22"/>
      <c r="B120" s="21" t="s">
        <v>129</v>
      </c>
      <c r="C120" s="74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65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93</v>
      </c>
      <c r="M121" s="14">
        <f t="shared" ref="M121:Q121" si="18">SUM(M115:M120)</f>
        <v>388.5</v>
      </c>
      <c r="N121" s="14">
        <f t="shared" si="18"/>
        <v>158</v>
      </c>
      <c r="O121" s="14">
        <f t="shared" si="18"/>
        <v>415</v>
      </c>
      <c r="P121" s="14">
        <f t="shared" si="18"/>
        <v>803.5</v>
      </c>
      <c r="Q121" s="14">
        <f t="shared" si="18"/>
        <v>518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26925.75</v>
      </c>
      <c r="Q122" s="23">
        <f>Q89+Q112+Q121</f>
        <v>16621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16755.2</v>
      </c>
      <c r="Q123" s="25">
        <f>D134</f>
        <v>16755.2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1.6070085704736439</v>
      </c>
      <c r="Q124" s="47">
        <f>Q122/Q123</f>
        <v>0.99199054621848737</v>
      </c>
    </row>
    <row r="125" spans="1:17">
      <c r="A125" s="26"/>
      <c r="B125" s="66" t="s">
        <v>119</v>
      </c>
      <c r="C125" s="66" t="s">
        <v>120</v>
      </c>
      <c r="D125" s="66" t="s">
        <v>89</v>
      </c>
      <c r="E125" s="66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15800</v>
      </c>
      <c r="C126" s="29">
        <v>1780</v>
      </c>
      <c r="D126" s="28">
        <f>C126+B126</f>
        <v>17580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15725</v>
      </c>
      <c r="C127" s="29">
        <v>1825</v>
      </c>
      <c r="D127" s="28">
        <f>C127+B127</f>
        <v>17550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15376</v>
      </c>
      <c r="C128" s="31">
        <v>1850</v>
      </c>
      <c r="D128" s="28">
        <f>C128+B128</f>
        <v>17226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15000</v>
      </c>
      <c r="C129" s="1">
        <v>1880</v>
      </c>
      <c r="D129" s="28">
        <f>C129+B129</f>
        <v>16880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12988</v>
      </c>
      <c r="C130" s="1">
        <v>1552</v>
      </c>
      <c r="D130" s="28">
        <f t="shared" ref="D130" si="19">C130+B130</f>
        <v>14540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68">
        <f>SUM(B126:B130)</f>
        <v>74889</v>
      </c>
      <c r="C131" s="68">
        <f t="shared" ref="C131:D131" si="20">SUM(C126:C130)</f>
        <v>8887</v>
      </c>
      <c r="D131" s="68">
        <f t="shared" si="20"/>
        <v>83776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16755.2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16755.2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15" workbookViewId="0">
      <selection activeCell="C126" sqref="C126:C130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5703125" bestFit="1" customWidth="1"/>
    <col min="6" max="6" width="7.140625" bestFit="1" customWidth="1"/>
    <col min="7" max="7" width="6.1406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149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75" t="s">
        <v>8</v>
      </c>
      <c r="F4" s="33" t="s">
        <v>9</v>
      </c>
      <c r="G4" s="75" t="s">
        <v>10</v>
      </c>
      <c r="H4" s="75"/>
      <c r="I4" s="75"/>
      <c r="J4" s="75"/>
      <c r="K4" s="75"/>
      <c r="L4" s="75"/>
      <c r="M4" s="75"/>
      <c r="N4" s="75"/>
      <c r="O4" s="75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75"/>
      <c r="F5" s="3">
        <v>5</v>
      </c>
      <c r="G5" s="75"/>
      <c r="H5" s="3">
        <v>6</v>
      </c>
      <c r="I5" s="75"/>
      <c r="J5" s="3">
        <v>7</v>
      </c>
      <c r="K5" s="75"/>
      <c r="L5" s="3">
        <v>8</v>
      </c>
      <c r="M5" s="75"/>
      <c r="N5" s="3">
        <v>9</v>
      </c>
      <c r="O5" s="75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>
        <v>32</v>
      </c>
      <c r="G7" s="75">
        <f>F7*C7*0.5</f>
        <v>704</v>
      </c>
      <c r="H7" s="157"/>
      <c r="I7" s="158"/>
      <c r="J7" s="158"/>
      <c r="K7" s="158"/>
      <c r="L7" s="158"/>
      <c r="M7" s="158"/>
      <c r="N7" s="158"/>
      <c r="O7" s="159"/>
      <c r="P7" s="82">
        <f>G7+E7</f>
        <v>704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1105</v>
      </c>
      <c r="G8" s="75">
        <f t="shared" ref="G8:G71" si="1">F8*C8*0.5</f>
        <v>35912.5</v>
      </c>
      <c r="H8" s="160"/>
      <c r="I8" s="161"/>
      <c r="J8" s="161"/>
      <c r="K8" s="161"/>
      <c r="L8" s="161"/>
      <c r="M8" s="161"/>
      <c r="N8" s="161"/>
      <c r="O8" s="162"/>
      <c r="P8" s="82">
        <f t="shared" ref="P8:P71" si="2">G8+E8</f>
        <v>35912.5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/>
      <c r="E9" s="8">
        <f t="shared" si="0"/>
        <v>0</v>
      </c>
      <c r="F9" s="7"/>
      <c r="G9" s="75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82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75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82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>
        <v>2</v>
      </c>
      <c r="E11" s="8">
        <f t="shared" si="0"/>
        <v>70.5</v>
      </c>
      <c r="F11" s="7"/>
      <c r="G11" s="75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82">
        <f t="shared" si="2"/>
        <v>70.5</v>
      </c>
      <c r="Q11" s="10">
        <f t="shared" si="3"/>
        <v>94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/>
      <c r="G12" s="75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82">
        <f t="shared" si="2"/>
        <v>0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7">
        <v>298</v>
      </c>
      <c r="E13" s="8">
        <f t="shared" si="0"/>
        <v>16762.5</v>
      </c>
      <c r="F13" s="7">
        <v>66</v>
      </c>
      <c r="G13" s="75">
        <f t="shared" si="1"/>
        <v>2475</v>
      </c>
      <c r="H13" s="160"/>
      <c r="I13" s="161"/>
      <c r="J13" s="161"/>
      <c r="K13" s="161"/>
      <c r="L13" s="161"/>
      <c r="M13" s="161"/>
      <c r="N13" s="161"/>
      <c r="O13" s="162"/>
      <c r="P13" s="82">
        <f t="shared" si="2"/>
        <v>19237.5</v>
      </c>
      <c r="Q13" s="10">
        <f t="shared" si="3"/>
        <v>22350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/>
      <c r="G14" s="75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82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/>
      <c r="E15" s="8">
        <f t="shared" si="0"/>
        <v>0</v>
      </c>
      <c r="F15" s="7"/>
      <c r="G15" s="75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82">
        <f t="shared" si="2"/>
        <v>0</v>
      </c>
      <c r="Q15" s="10">
        <f t="shared" si="3"/>
        <v>0</v>
      </c>
    </row>
    <row r="16" spans="1:17" ht="17.25">
      <c r="A16" s="4"/>
      <c r="B16" s="5" t="s">
        <v>20</v>
      </c>
      <c r="C16" s="6">
        <v>75</v>
      </c>
      <c r="D16" s="7">
        <v>12</v>
      </c>
      <c r="E16" s="8">
        <f t="shared" si="0"/>
        <v>675</v>
      </c>
      <c r="F16" s="7"/>
      <c r="G16" s="75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82">
        <f t="shared" si="2"/>
        <v>675</v>
      </c>
      <c r="Q16" s="10">
        <f t="shared" si="3"/>
        <v>900</v>
      </c>
    </row>
    <row r="17" spans="1:17" ht="17.25">
      <c r="A17" s="4"/>
      <c r="B17" s="5" t="s">
        <v>21</v>
      </c>
      <c r="C17" s="6">
        <v>82</v>
      </c>
      <c r="D17" s="7"/>
      <c r="E17" s="8">
        <f t="shared" si="0"/>
        <v>0</v>
      </c>
      <c r="F17" s="7"/>
      <c r="G17" s="75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82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12</v>
      </c>
      <c r="E18" s="8">
        <f t="shared" si="0"/>
        <v>756</v>
      </c>
      <c r="F18" s="7"/>
      <c r="G18" s="75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82">
        <f t="shared" si="2"/>
        <v>756</v>
      </c>
      <c r="Q18" s="10">
        <f t="shared" si="3"/>
        <v>1008</v>
      </c>
    </row>
    <row r="19" spans="1:17" ht="17.25">
      <c r="A19" s="4"/>
      <c r="B19" s="5" t="s">
        <v>23</v>
      </c>
      <c r="C19" s="6">
        <v>110</v>
      </c>
      <c r="D19" s="7">
        <v>63</v>
      </c>
      <c r="E19" s="8">
        <f t="shared" si="0"/>
        <v>5197.5</v>
      </c>
      <c r="F19" s="7"/>
      <c r="G19" s="75">
        <f t="shared" si="1"/>
        <v>0</v>
      </c>
      <c r="H19" s="160"/>
      <c r="I19" s="161"/>
      <c r="J19" s="161"/>
      <c r="K19" s="161"/>
      <c r="L19" s="161"/>
      <c r="M19" s="161"/>
      <c r="N19" s="161"/>
      <c r="O19" s="162"/>
      <c r="P19" s="82">
        <f t="shared" si="2"/>
        <v>5197.5</v>
      </c>
      <c r="Q19" s="10">
        <f t="shared" si="3"/>
        <v>6930</v>
      </c>
    </row>
    <row r="20" spans="1:17" ht="17.25">
      <c r="A20" s="4"/>
      <c r="B20" s="5" t="s">
        <v>83</v>
      </c>
      <c r="C20" s="75">
        <v>110</v>
      </c>
      <c r="D20" s="7"/>
      <c r="E20" s="8">
        <f t="shared" si="0"/>
        <v>0</v>
      </c>
      <c r="F20" s="7"/>
      <c r="G20" s="75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82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75">
        <v>150</v>
      </c>
      <c r="D21" s="7"/>
      <c r="E21" s="8">
        <f t="shared" si="0"/>
        <v>0</v>
      </c>
      <c r="F21" s="7"/>
      <c r="G21" s="75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82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1</v>
      </c>
      <c r="E22" s="8">
        <f t="shared" si="0"/>
        <v>116.25</v>
      </c>
      <c r="F22" s="7"/>
      <c r="G22" s="75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82">
        <f t="shared" si="2"/>
        <v>116.25</v>
      </c>
      <c r="Q22" s="10">
        <f t="shared" si="3"/>
        <v>155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/>
      <c r="G23" s="75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82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75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82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>
        <v>0</v>
      </c>
      <c r="E25" s="8">
        <f t="shared" si="0"/>
        <v>0</v>
      </c>
      <c r="F25" s="7">
        <v>123</v>
      </c>
      <c r="G25" s="75">
        <f t="shared" si="1"/>
        <v>4551</v>
      </c>
      <c r="H25" s="160"/>
      <c r="I25" s="161"/>
      <c r="J25" s="161"/>
      <c r="K25" s="161"/>
      <c r="L25" s="161"/>
      <c r="M25" s="161"/>
      <c r="N25" s="161"/>
      <c r="O25" s="162"/>
      <c r="P25" s="82">
        <f t="shared" si="2"/>
        <v>4551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>
        <v>2</v>
      </c>
      <c r="G26" s="75">
        <f t="shared" si="1"/>
        <v>78</v>
      </c>
      <c r="H26" s="160"/>
      <c r="I26" s="161"/>
      <c r="J26" s="161"/>
      <c r="K26" s="161"/>
      <c r="L26" s="161"/>
      <c r="M26" s="161"/>
      <c r="N26" s="161"/>
      <c r="O26" s="162"/>
      <c r="P26" s="82">
        <f t="shared" si="2"/>
        <v>78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75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82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>
        <v>5</v>
      </c>
      <c r="G28" s="75">
        <f t="shared" si="1"/>
        <v>265</v>
      </c>
      <c r="H28" s="160"/>
      <c r="I28" s="161"/>
      <c r="J28" s="161"/>
      <c r="K28" s="161"/>
      <c r="L28" s="161"/>
      <c r="M28" s="161"/>
      <c r="N28" s="161"/>
      <c r="O28" s="162"/>
      <c r="P28" s="82">
        <f t="shared" si="2"/>
        <v>265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/>
      <c r="G29" s="75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82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75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82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75">
        <v>120</v>
      </c>
      <c r="D31" s="7"/>
      <c r="E31" s="8">
        <f t="shared" si="0"/>
        <v>0</v>
      </c>
      <c r="F31" s="7"/>
      <c r="G31" s="75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82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75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82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75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82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75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82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7</v>
      </c>
      <c r="E35" s="8">
        <f t="shared" si="0"/>
        <v>813.75</v>
      </c>
      <c r="F35" s="7"/>
      <c r="G35" s="75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82">
        <f t="shared" si="2"/>
        <v>813.75</v>
      </c>
      <c r="Q35" s="10">
        <f t="shared" si="3"/>
        <v>1085</v>
      </c>
    </row>
    <row r="36" spans="1:17" ht="17.25">
      <c r="A36" s="4"/>
      <c r="B36" s="5" t="s">
        <v>37</v>
      </c>
      <c r="C36" s="6">
        <v>165</v>
      </c>
      <c r="D36" s="7">
        <v>1</v>
      </c>
      <c r="E36" s="8">
        <f t="shared" si="0"/>
        <v>123.75</v>
      </c>
      <c r="F36" s="7"/>
      <c r="G36" s="75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82">
        <f t="shared" si="2"/>
        <v>123.75</v>
      </c>
      <c r="Q36" s="10">
        <f t="shared" si="3"/>
        <v>165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75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82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75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82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75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82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75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82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75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82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75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82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>
        <v>0</v>
      </c>
      <c r="G43" s="75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82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58">
        <v>17</v>
      </c>
      <c r="G44" s="75">
        <f t="shared" si="1"/>
        <v>382.5</v>
      </c>
      <c r="H44" s="160"/>
      <c r="I44" s="161"/>
      <c r="J44" s="161"/>
      <c r="K44" s="161"/>
      <c r="L44" s="161"/>
      <c r="M44" s="161"/>
      <c r="N44" s="161"/>
      <c r="O44" s="162"/>
      <c r="P44" s="82">
        <f t="shared" si="2"/>
        <v>382.5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58">
        <v>27</v>
      </c>
      <c r="G45" s="75">
        <f t="shared" si="1"/>
        <v>877.5</v>
      </c>
      <c r="H45" s="160"/>
      <c r="I45" s="161"/>
      <c r="J45" s="161"/>
      <c r="K45" s="161"/>
      <c r="L45" s="161"/>
      <c r="M45" s="161"/>
      <c r="N45" s="161"/>
      <c r="O45" s="162"/>
      <c r="P45" s="82">
        <f t="shared" si="2"/>
        <v>877.5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>
        <v>0</v>
      </c>
      <c r="E46" s="8">
        <f t="shared" si="0"/>
        <v>0</v>
      </c>
      <c r="F46" s="7"/>
      <c r="G46" s="75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82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58">
        <v>2</v>
      </c>
      <c r="E47" s="8">
        <f t="shared" si="0"/>
        <v>82.5</v>
      </c>
      <c r="F47" s="7"/>
      <c r="G47" s="75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82">
        <f t="shared" si="2"/>
        <v>82.5</v>
      </c>
      <c r="Q47" s="10">
        <f t="shared" si="3"/>
        <v>110</v>
      </c>
    </row>
    <row r="48" spans="1:17" ht="17.25">
      <c r="A48" s="4"/>
      <c r="B48" s="5" t="s">
        <v>49</v>
      </c>
      <c r="C48" s="6">
        <v>94</v>
      </c>
      <c r="D48" s="58">
        <v>1</v>
      </c>
      <c r="E48" s="8">
        <f t="shared" si="0"/>
        <v>70.5</v>
      </c>
      <c r="F48" s="7"/>
      <c r="G48" s="75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82">
        <f t="shared" si="2"/>
        <v>70.5</v>
      </c>
      <c r="Q48" s="10">
        <f t="shared" si="3"/>
        <v>94</v>
      </c>
    </row>
    <row r="49" spans="1:17" ht="17.25">
      <c r="A49" s="4"/>
      <c r="B49" s="5" t="s">
        <v>50</v>
      </c>
      <c r="C49" s="6">
        <v>38</v>
      </c>
      <c r="D49" s="7"/>
      <c r="E49" s="8">
        <f t="shared" si="0"/>
        <v>0</v>
      </c>
      <c r="F49" s="7"/>
      <c r="G49" s="75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82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7"/>
      <c r="E50" s="8">
        <f t="shared" si="0"/>
        <v>0</v>
      </c>
      <c r="F50" s="7"/>
      <c r="G50" s="75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82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7"/>
      <c r="E51" s="8">
        <f t="shared" si="0"/>
        <v>0</v>
      </c>
      <c r="F51" s="58">
        <v>0</v>
      </c>
      <c r="G51" s="75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82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/>
      <c r="E52" s="8">
        <f t="shared" si="0"/>
        <v>0</v>
      </c>
      <c r="F52" s="58">
        <v>1</v>
      </c>
      <c r="G52" s="75">
        <f t="shared" si="1"/>
        <v>21</v>
      </c>
      <c r="H52" s="160"/>
      <c r="I52" s="161"/>
      <c r="J52" s="161"/>
      <c r="K52" s="161"/>
      <c r="L52" s="161"/>
      <c r="M52" s="161"/>
      <c r="N52" s="161"/>
      <c r="O52" s="162"/>
      <c r="P52" s="82">
        <f t="shared" si="2"/>
        <v>21</v>
      </c>
      <c r="Q52" s="10">
        <f t="shared" si="3"/>
        <v>0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75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82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75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82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/>
      <c r="G55" s="75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82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75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82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/>
      <c r="E57" s="8">
        <f t="shared" si="0"/>
        <v>0</v>
      </c>
      <c r="F57" s="7"/>
      <c r="G57" s="75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82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58">
        <v>0</v>
      </c>
      <c r="G58" s="75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82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58">
        <v>11</v>
      </c>
      <c r="G59" s="75">
        <f t="shared" si="1"/>
        <v>357.5</v>
      </c>
      <c r="H59" s="160"/>
      <c r="I59" s="161"/>
      <c r="J59" s="161"/>
      <c r="K59" s="161"/>
      <c r="L59" s="161"/>
      <c r="M59" s="161"/>
      <c r="N59" s="161"/>
      <c r="O59" s="162"/>
      <c r="P59" s="82">
        <f t="shared" si="2"/>
        <v>357.5</v>
      </c>
      <c r="Q59" s="10">
        <f t="shared" si="3"/>
        <v>0</v>
      </c>
    </row>
    <row r="60" spans="1:17" ht="17.25">
      <c r="A60" s="4"/>
      <c r="B60" s="5" t="s">
        <v>86</v>
      </c>
      <c r="C60" s="75">
        <v>100</v>
      </c>
      <c r="D60" s="7"/>
      <c r="E60" s="8">
        <f t="shared" si="0"/>
        <v>0</v>
      </c>
      <c r="F60" s="7"/>
      <c r="G60" s="75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82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75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82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/>
      <c r="E62" s="8">
        <f t="shared" si="0"/>
        <v>0</v>
      </c>
      <c r="F62" s="7"/>
      <c r="G62" s="75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82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75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82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/>
      <c r="E64" s="8">
        <f t="shared" si="0"/>
        <v>0</v>
      </c>
      <c r="F64" s="7"/>
      <c r="G64" s="75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82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75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82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75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82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75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82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75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82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75">
        <v>75</v>
      </c>
      <c r="D69" s="7">
        <v>0</v>
      </c>
      <c r="E69" s="8">
        <f t="shared" si="0"/>
        <v>0</v>
      </c>
      <c r="F69" s="7"/>
      <c r="G69" s="75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82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58">
        <v>4</v>
      </c>
      <c r="E70" s="8">
        <f t="shared" si="0"/>
        <v>270</v>
      </c>
      <c r="F70" s="7"/>
      <c r="G70" s="75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82">
        <f t="shared" si="2"/>
        <v>270</v>
      </c>
      <c r="Q70" s="10">
        <f t="shared" si="3"/>
        <v>360</v>
      </c>
    </row>
    <row r="71" spans="1:17" ht="17.25">
      <c r="A71" s="4"/>
      <c r="B71" s="5" t="s">
        <v>84</v>
      </c>
      <c r="C71" s="75">
        <v>120</v>
      </c>
      <c r="D71" s="7"/>
      <c r="E71" s="8">
        <f t="shared" si="0"/>
        <v>0</v>
      </c>
      <c r="F71" s="7"/>
      <c r="G71" s="75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82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75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82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75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82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78">
        <v>80</v>
      </c>
      <c r="D74" s="7"/>
      <c r="E74" s="8">
        <f t="shared" si="4"/>
        <v>0</v>
      </c>
      <c r="F74" s="7"/>
      <c r="G74" s="75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82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75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82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58">
        <v>0</v>
      </c>
      <c r="E76" s="8">
        <f t="shared" si="4"/>
        <v>0</v>
      </c>
      <c r="F76" s="7"/>
      <c r="G76" s="75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82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58">
        <v>1</v>
      </c>
      <c r="E77" s="8">
        <f t="shared" si="4"/>
        <v>90</v>
      </c>
      <c r="F77" s="7"/>
      <c r="G77" s="75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82">
        <f t="shared" si="6"/>
        <v>90</v>
      </c>
      <c r="Q77" s="10">
        <f t="shared" si="7"/>
        <v>120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75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82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75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82">
        <f t="shared" si="6"/>
        <v>0</v>
      </c>
      <c r="Q79" s="10">
        <f t="shared" si="7"/>
        <v>0</v>
      </c>
    </row>
    <row r="80" spans="1:17" ht="17.25">
      <c r="A80" s="75"/>
      <c r="B80" s="5" t="s">
        <v>77</v>
      </c>
      <c r="C80" s="77">
        <v>100</v>
      </c>
      <c r="D80" s="7"/>
      <c r="E80" s="8">
        <f t="shared" si="4"/>
        <v>0</v>
      </c>
      <c r="F80" s="7"/>
      <c r="G80" s="75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82">
        <f t="shared" si="6"/>
        <v>0</v>
      </c>
      <c r="Q80" s="10">
        <f t="shared" si="7"/>
        <v>0</v>
      </c>
    </row>
    <row r="81" spans="1:17" ht="17.25">
      <c r="A81" s="75"/>
      <c r="B81" s="5" t="s">
        <v>78</v>
      </c>
      <c r="C81" s="77">
        <v>150</v>
      </c>
      <c r="D81" s="7"/>
      <c r="E81" s="8">
        <f t="shared" si="4"/>
        <v>0</v>
      </c>
      <c r="F81" s="7"/>
      <c r="G81" s="75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82">
        <f t="shared" si="6"/>
        <v>0</v>
      </c>
      <c r="Q81" s="10">
        <f t="shared" si="7"/>
        <v>0</v>
      </c>
    </row>
    <row r="82" spans="1:17" ht="17.25">
      <c r="A82" s="75"/>
      <c r="B82" s="5" t="s">
        <v>80</v>
      </c>
      <c r="C82" s="75">
        <v>40</v>
      </c>
      <c r="D82" s="7"/>
      <c r="E82" s="8">
        <f t="shared" si="4"/>
        <v>0</v>
      </c>
      <c r="F82" s="7"/>
      <c r="G82" s="75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82">
        <f t="shared" si="6"/>
        <v>0</v>
      </c>
      <c r="Q82" s="10">
        <f t="shared" si="7"/>
        <v>0</v>
      </c>
    </row>
    <row r="83" spans="1:17" ht="17.25">
      <c r="A83" s="75"/>
      <c r="B83" s="5" t="s">
        <v>82</v>
      </c>
      <c r="C83" s="75">
        <v>45</v>
      </c>
      <c r="D83" s="7"/>
      <c r="E83" s="8">
        <f t="shared" si="4"/>
        <v>0</v>
      </c>
      <c r="F83" s="7"/>
      <c r="G83" s="75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82">
        <f t="shared" si="6"/>
        <v>0</v>
      </c>
      <c r="Q83" s="10">
        <f t="shared" si="7"/>
        <v>0</v>
      </c>
    </row>
    <row r="84" spans="1:17" ht="17.25">
      <c r="A84" s="75"/>
      <c r="B84" s="5" t="s">
        <v>129</v>
      </c>
      <c r="C84" s="75"/>
      <c r="D84" s="7"/>
      <c r="E84" s="8">
        <f t="shared" si="4"/>
        <v>0</v>
      </c>
      <c r="F84" s="7"/>
      <c r="G84" s="75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82">
        <f t="shared" si="6"/>
        <v>0</v>
      </c>
      <c r="Q84" s="10">
        <f t="shared" si="7"/>
        <v>0</v>
      </c>
    </row>
    <row r="85" spans="1:17" ht="17.25">
      <c r="A85" s="76"/>
      <c r="B85" s="5" t="s">
        <v>129</v>
      </c>
      <c r="C85" s="75"/>
      <c r="D85" s="7"/>
      <c r="E85" s="8">
        <f t="shared" si="4"/>
        <v>0</v>
      </c>
      <c r="F85" s="7"/>
      <c r="G85" s="75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82">
        <f t="shared" si="6"/>
        <v>0</v>
      </c>
      <c r="Q85" s="10">
        <f t="shared" si="7"/>
        <v>0</v>
      </c>
    </row>
    <row r="86" spans="1:17" ht="17.25">
      <c r="A86" s="76"/>
      <c r="B86" s="5" t="s">
        <v>129</v>
      </c>
      <c r="C86" s="75"/>
      <c r="D86" s="7"/>
      <c r="E86" s="8">
        <f t="shared" si="4"/>
        <v>0</v>
      </c>
      <c r="F86" s="7"/>
      <c r="G86" s="75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82">
        <f t="shared" si="6"/>
        <v>0</v>
      </c>
      <c r="Q86" s="10">
        <f t="shared" si="7"/>
        <v>0</v>
      </c>
    </row>
    <row r="87" spans="1:17" ht="17.25">
      <c r="A87" s="76"/>
      <c r="B87" s="5" t="s">
        <v>129</v>
      </c>
      <c r="C87" s="75"/>
      <c r="D87" s="7"/>
      <c r="E87" s="8">
        <f t="shared" si="4"/>
        <v>0</v>
      </c>
      <c r="F87" s="7"/>
      <c r="G87" s="75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82">
        <f t="shared" si="6"/>
        <v>0</v>
      </c>
      <c r="Q87" s="10">
        <f t="shared" si="7"/>
        <v>0</v>
      </c>
    </row>
    <row r="88" spans="1:17" ht="17.25">
      <c r="A88" s="76"/>
      <c r="B88" s="5" t="s">
        <v>129</v>
      </c>
      <c r="C88" s="75"/>
      <c r="D88" s="7"/>
      <c r="E88" s="8">
        <f t="shared" si="4"/>
        <v>0</v>
      </c>
      <c r="F88" s="7"/>
      <c r="G88" s="75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82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404</v>
      </c>
      <c r="E89" s="12">
        <f t="shared" ref="E89:G89" si="8">SUM(E7:E88)</f>
        <v>25028.25</v>
      </c>
      <c r="F89" s="12">
        <f t="shared" si="8"/>
        <v>1389</v>
      </c>
      <c r="G89" s="12">
        <f t="shared" si="8"/>
        <v>45624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70652.25</v>
      </c>
      <c r="Q89" s="12">
        <f t="shared" si="9"/>
        <v>33371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79"/>
      <c r="B91" s="80"/>
      <c r="C91" s="80"/>
      <c r="D91" s="17"/>
      <c r="E91" s="17"/>
      <c r="F91" s="17"/>
      <c r="G91" s="17"/>
      <c r="H91" s="33" t="s">
        <v>91</v>
      </c>
      <c r="I91" s="75" t="s">
        <v>8</v>
      </c>
      <c r="J91" s="33" t="s">
        <v>92</v>
      </c>
      <c r="K91" s="75" t="s">
        <v>10</v>
      </c>
      <c r="L91" s="17"/>
      <c r="M91" s="17"/>
      <c r="N91" s="17"/>
      <c r="O91" s="17"/>
      <c r="P91" s="80"/>
      <c r="Q91" s="81"/>
    </row>
    <row r="92" spans="1:17" ht="17.25">
      <c r="A92" s="19"/>
      <c r="B92" s="84" t="s">
        <v>93</v>
      </c>
      <c r="C92" s="75">
        <v>110</v>
      </c>
      <c r="D92" s="163"/>
      <c r="E92" s="164"/>
      <c r="F92" s="164"/>
      <c r="G92" s="165"/>
      <c r="H92" s="7"/>
      <c r="I92" s="8">
        <f>H92*C92*0.75</f>
        <v>0</v>
      </c>
      <c r="J92" s="7"/>
      <c r="K92" s="8">
        <f>J92*C92*0.5</f>
        <v>0</v>
      </c>
      <c r="L92" s="169"/>
      <c r="M92" s="170"/>
      <c r="N92" s="170"/>
      <c r="O92" s="171"/>
      <c r="P92" s="82">
        <f>K92+I92</f>
        <v>0</v>
      </c>
      <c r="Q92" s="10">
        <f>H92*C92</f>
        <v>0</v>
      </c>
    </row>
    <row r="93" spans="1:17" ht="17.25">
      <c r="A93" s="19"/>
      <c r="B93" s="84" t="s">
        <v>94</v>
      </c>
      <c r="C93" s="75">
        <v>120</v>
      </c>
      <c r="D93" s="166"/>
      <c r="E93" s="167"/>
      <c r="F93" s="167"/>
      <c r="G93" s="168"/>
      <c r="H93" s="58">
        <v>1</v>
      </c>
      <c r="I93" s="8">
        <f t="shared" ref="I93:I111" si="10">H93*C93*0.75</f>
        <v>90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82">
        <f t="shared" ref="P93:P111" si="12">K93+I93</f>
        <v>90</v>
      </c>
      <c r="Q93" s="10">
        <f t="shared" ref="Q93:Q111" si="13">H93*C93</f>
        <v>120</v>
      </c>
    </row>
    <row r="94" spans="1:17" ht="17.25">
      <c r="A94" s="19"/>
      <c r="B94" s="84" t="s">
        <v>95</v>
      </c>
      <c r="C94" s="75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82">
        <f t="shared" si="12"/>
        <v>0</v>
      </c>
      <c r="Q94" s="10">
        <f t="shared" si="13"/>
        <v>0</v>
      </c>
    </row>
    <row r="95" spans="1:17" ht="17.25">
      <c r="A95" s="19"/>
      <c r="B95" s="84" t="s">
        <v>96</v>
      </c>
      <c r="C95" s="75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82">
        <f t="shared" si="12"/>
        <v>0</v>
      </c>
      <c r="Q95" s="10">
        <f t="shared" si="13"/>
        <v>0</v>
      </c>
    </row>
    <row r="96" spans="1:17" ht="17.25">
      <c r="A96" s="19"/>
      <c r="B96" s="84" t="s">
        <v>97</v>
      </c>
      <c r="C96" s="75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82">
        <f t="shared" si="12"/>
        <v>0</v>
      </c>
      <c r="Q96" s="10">
        <f t="shared" si="13"/>
        <v>0</v>
      </c>
    </row>
    <row r="97" spans="1:17" ht="17.25">
      <c r="A97" s="19"/>
      <c r="B97" s="84" t="s">
        <v>98</v>
      </c>
      <c r="C97" s="75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82">
        <f t="shared" si="12"/>
        <v>0</v>
      </c>
      <c r="Q97" s="10">
        <f t="shared" si="13"/>
        <v>0</v>
      </c>
    </row>
    <row r="98" spans="1:17" ht="17.25">
      <c r="A98" s="19"/>
      <c r="B98" s="84" t="s">
        <v>99</v>
      </c>
      <c r="C98" s="75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82">
        <f t="shared" si="12"/>
        <v>0</v>
      </c>
      <c r="Q98" s="10">
        <f t="shared" si="13"/>
        <v>0</v>
      </c>
    </row>
    <row r="99" spans="1:17" ht="17.25">
      <c r="A99" s="19"/>
      <c r="B99" s="84" t="s">
        <v>100</v>
      </c>
      <c r="C99" s="75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82">
        <f t="shared" si="12"/>
        <v>0</v>
      </c>
      <c r="Q99" s="10">
        <f t="shared" si="13"/>
        <v>0</v>
      </c>
    </row>
    <row r="100" spans="1:17" ht="17.25">
      <c r="A100" s="19"/>
      <c r="B100" s="84" t="s">
        <v>101</v>
      </c>
      <c r="C100" s="75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82">
        <f t="shared" si="12"/>
        <v>0</v>
      </c>
      <c r="Q100" s="10">
        <f t="shared" si="13"/>
        <v>0</v>
      </c>
    </row>
    <row r="101" spans="1:17" ht="17.25">
      <c r="A101" s="19"/>
      <c r="B101" s="84" t="s">
        <v>102</v>
      </c>
      <c r="C101" s="75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82">
        <f t="shared" si="12"/>
        <v>0</v>
      </c>
      <c r="Q101" s="10">
        <f t="shared" si="13"/>
        <v>0</v>
      </c>
    </row>
    <row r="102" spans="1:17" ht="17.25">
      <c r="A102" s="19"/>
      <c r="B102" s="84" t="s">
        <v>107</v>
      </c>
      <c r="C102" s="75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82">
        <f t="shared" si="12"/>
        <v>0</v>
      </c>
      <c r="Q102" s="10">
        <f t="shared" si="13"/>
        <v>0</v>
      </c>
    </row>
    <row r="103" spans="1:17" ht="17.25">
      <c r="A103" s="19"/>
      <c r="B103" s="84" t="s">
        <v>103</v>
      </c>
      <c r="C103" s="75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82">
        <f t="shared" si="12"/>
        <v>0</v>
      </c>
      <c r="Q103" s="10">
        <f t="shared" si="13"/>
        <v>0</v>
      </c>
    </row>
    <row r="104" spans="1:17" ht="17.25">
      <c r="A104" s="19"/>
      <c r="B104" s="84" t="s">
        <v>104</v>
      </c>
      <c r="C104" s="75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82">
        <f t="shared" si="12"/>
        <v>0</v>
      </c>
      <c r="Q104" s="10">
        <f t="shared" si="13"/>
        <v>0</v>
      </c>
    </row>
    <row r="105" spans="1:17" ht="17.25">
      <c r="A105" s="19"/>
      <c r="B105" s="84" t="s">
        <v>108</v>
      </c>
      <c r="C105" s="75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82">
        <f t="shared" si="12"/>
        <v>0</v>
      </c>
      <c r="Q105" s="10">
        <f t="shared" si="13"/>
        <v>0</v>
      </c>
    </row>
    <row r="106" spans="1:17" ht="17.25">
      <c r="A106" s="19"/>
      <c r="B106" s="84" t="s">
        <v>109</v>
      </c>
      <c r="C106" s="75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82">
        <f t="shared" si="12"/>
        <v>0</v>
      </c>
      <c r="Q106" s="10">
        <f t="shared" si="13"/>
        <v>0</v>
      </c>
    </row>
    <row r="107" spans="1:17" ht="17.25">
      <c r="A107" s="19"/>
      <c r="B107" s="84" t="s">
        <v>105</v>
      </c>
      <c r="C107" s="75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82">
        <f t="shared" si="12"/>
        <v>0</v>
      </c>
      <c r="Q107" s="10">
        <f t="shared" si="13"/>
        <v>0</v>
      </c>
    </row>
    <row r="108" spans="1:17" ht="17.25">
      <c r="A108" s="19"/>
      <c r="B108" s="84" t="s">
        <v>106</v>
      </c>
      <c r="C108" s="75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82">
        <f t="shared" si="12"/>
        <v>0</v>
      </c>
      <c r="Q108" s="10">
        <f t="shared" si="13"/>
        <v>0</v>
      </c>
    </row>
    <row r="109" spans="1:17" ht="17.25">
      <c r="A109" s="19"/>
      <c r="B109" s="84" t="s">
        <v>129</v>
      </c>
      <c r="C109" s="75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82">
        <f t="shared" si="12"/>
        <v>0</v>
      </c>
      <c r="Q109" s="10">
        <f t="shared" si="13"/>
        <v>0</v>
      </c>
    </row>
    <row r="110" spans="1:17" ht="17.25">
      <c r="A110" s="19"/>
      <c r="B110" s="84" t="s">
        <v>129</v>
      </c>
      <c r="C110" s="75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82">
        <f t="shared" si="12"/>
        <v>0</v>
      </c>
      <c r="Q110" s="10">
        <f t="shared" si="13"/>
        <v>0</v>
      </c>
    </row>
    <row r="111" spans="1:17" ht="17.25">
      <c r="A111" s="19"/>
      <c r="B111" s="84" t="s">
        <v>129</v>
      </c>
      <c r="C111" s="75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82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1</v>
      </c>
      <c r="I112" s="12">
        <f>SUM(I92:I111)</f>
        <v>90</v>
      </c>
      <c r="J112" s="12">
        <f>SUM(J92:J111)</f>
        <v>0</v>
      </c>
      <c r="K112" s="12">
        <f>SUM(K92:K111)</f>
        <v>0</v>
      </c>
      <c r="L112" s="13"/>
      <c r="M112" s="13"/>
      <c r="N112" s="13"/>
      <c r="O112" s="13"/>
      <c r="P112" s="12">
        <f>SUM(P92:P111)</f>
        <v>90</v>
      </c>
      <c r="Q112" s="12">
        <f>SUM(Q92:Q111)</f>
        <v>120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79"/>
      <c r="B114" s="80"/>
      <c r="C114" s="80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75" t="s">
        <v>8</v>
      </c>
      <c r="N114" s="33" t="s">
        <v>112</v>
      </c>
      <c r="O114" s="75" t="s">
        <v>10</v>
      </c>
      <c r="P114" s="80"/>
      <c r="Q114" s="81"/>
    </row>
    <row r="115" spans="1:17" ht="17.25">
      <c r="A115" s="19"/>
      <c r="B115" s="84" t="s">
        <v>113</v>
      </c>
      <c r="C115" s="75">
        <v>7</v>
      </c>
      <c r="D115" s="163"/>
      <c r="E115" s="164"/>
      <c r="F115" s="164"/>
      <c r="G115" s="164"/>
      <c r="H115" s="164"/>
      <c r="I115" s="164"/>
      <c r="J115" s="164"/>
      <c r="K115" s="165"/>
      <c r="L115" s="7"/>
      <c r="M115" s="8">
        <f>L115*C115*0.75</f>
        <v>0</v>
      </c>
      <c r="N115" s="7">
        <v>8</v>
      </c>
      <c r="O115" s="8">
        <f>N115*C115*0.5</f>
        <v>28</v>
      </c>
      <c r="P115" s="82">
        <f>O115+M115</f>
        <v>28</v>
      </c>
      <c r="Q115" s="10">
        <f>L115*C115</f>
        <v>0</v>
      </c>
    </row>
    <row r="116" spans="1:17" ht="17.25">
      <c r="A116" s="19"/>
      <c r="B116" s="84" t="s">
        <v>130</v>
      </c>
      <c r="C116" s="75">
        <v>12</v>
      </c>
      <c r="D116" s="166"/>
      <c r="E116" s="167"/>
      <c r="F116" s="167"/>
      <c r="G116" s="167"/>
      <c r="H116" s="167"/>
      <c r="I116" s="167"/>
      <c r="J116" s="167"/>
      <c r="K116" s="168"/>
      <c r="L116" s="7"/>
      <c r="M116" s="8">
        <f t="shared" ref="M116:M120" si="14">L116*C116*0.75</f>
        <v>0</v>
      </c>
      <c r="N116" s="7">
        <v>3</v>
      </c>
      <c r="O116" s="8">
        <f t="shared" ref="O116:O120" si="15">N116*C116*0.5</f>
        <v>18</v>
      </c>
      <c r="P116" s="82">
        <f t="shared" ref="P116:P120" si="16">O116+M116</f>
        <v>18</v>
      </c>
      <c r="Q116" s="10">
        <f t="shared" ref="Q116:Q120" si="17">L116*C116</f>
        <v>0</v>
      </c>
    </row>
    <row r="117" spans="1:17" ht="17.25">
      <c r="A117" s="19"/>
      <c r="B117" s="84" t="s">
        <v>131</v>
      </c>
      <c r="C117" s="75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12</v>
      </c>
      <c r="M117" s="8">
        <f t="shared" si="14"/>
        <v>90</v>
      </c>
      <c r="N117" s="7">
        <v>12</v>
      </c>
      <c r="O117" s="8">
        <f t="shared" si="15"/>
        <v>60</v>
      </c>
      <c r="P117" s="82">
        <f t="shared" si="16"/>
        <v>150</v>
      </c>
      <c r="Q117" s="10">
        <f t="shared" si="17"/>
        <v>120</v>
      </c>
    </row>
    <row r="118" spans="1:17" ht="28.5">
      <c r="A118" s="19"/>
      <c r="B118" s="21" t="s">
        <v>114</v>
      </c>
      <c r="C118" s="75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34</v>
      </c>
      <c r="M118" s="8">
        <f t="shared" si="14"/>
        <v>127.5</v>
      </c>
      <c r="N118" s="7">
        <v>130</v>
      </c>
      <c r="O118" s="8">
        <f t="shared" si="15"/>
        <v>325</v>
      </c>
      <c r="P118" s="82">
        <f t="shared" si="16"/>
        <v>452.5</v>
      </c>
      <c r="Q118" s="10">
        <f t="shared" si="17"/>
        <v>170</v>
      </c>
    </row>
    <row r="119" spans="1:17" ht="17.25">
      <c r="A119" s="22"/>
      <c r="B119" s="21" t="s">
        <v>115</v>
      </c>
      <c r="C119" s="75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4</v>
      </c>
      <c r="M119" s="8">
        <f t="shared" si="14"/>
        <v>24</v>
      </c>
      <c r="N119" s="7"/>
      <c r="O119" s="8">
        <f t="shared" si="15"/>
        <v>0</v>
      </c>
      <c r="P119" s="82">
        <f t="shared" si="16"/>
        <v>24</v>
      </c>
      <c r="Q119" s="10">
        <f t="shared" si="17"/>
        <v>32</v>
      </c>
    </row>
    <row r="120" spans="1:17" ht="17.25">
      <c r="A120" s="22"/>
      <c r="B120" s="21" t="s">
        <v>129</v>
      </c>
      <c r="C120" s="75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82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50</v>
      </c>
      <c r="M121" s="14">
        <f t="shared" ref="M121:Q121" si="18">SUM(M115:M120)</f>
        <v>241.5</v>
      </c>
      <c r="N121" s="14">
        <f t="shared" si="18"/>
        <v>153</v>
      </c>
      <c r="O121" s="14">
        <f t="shared" si="18"/>
        <v>431</v>
      </c>
      <c r="P121" s="14">
        <f t="shared" si="18"/>
        <v>672.5</v>
      </c>
      <c r="Q121" s="14">
        <f t="shared" si="18"/>
        <v>322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71414.75</v>
      </c>
      <c r="Q122" s="23">
        <f>Q89+Q112+Q121</f>
        <v>33813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18738.599999999999</v>
      </c>
      <c r="Q123" s="25">
        <f>D134</f>
        <v>18738.599999999999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3.811103817787882</v>
      </c>
      <c r="Q124" s="47">
        <f>Q122/Q123</f>
        <v>1.8044571099228333</v>
      </c>
    </row>
    <row r="125" spans="1:17">
      <c r="A125" s="26"/>
      <c r="B125" s="83" t="s">
        <v>119</v>
      </c>
      <c r="C125" s="83" t="s">
        <v>120</v>
      </c>
      <c r="D125" s="83" t="s">
        <v>89</v>
      </c>
      <c r="E125" s="83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64">
        <v>19500</v>
      </c>
      <c r="C126" s="100">
        <v>324</v>
      </c>
      <c r="D126" s="28">
        <f>C126+B126</f>
        <v>19824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64">
        <v>19200</v>
      </c>
      <c r="C127" s="100">
        <v>339</v>
      </c>
      <c r="D127" s="28">
        <f>C127+B127</f>
        <v>19539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101">
        <v>19000</v>
      </c>
      <c r="C128" s="100">
        <v>349</v>
      </c>
      <c r="D128" s="28">
        <f t="shared" ref="D128:D130" si="19">C128+B128</f>
        <v>19349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01">
        <v>19000</v>
      </c>
      <c r="C129" s="100">
        <v>349</v>
      </c>
      <c r="D129" s="28">
        <f t="shared" si="19"/>
        <v>19349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15290</v>
      </c>
      <c r="C130" s="1">
        <v>342</v>
      </c>
      <c r="D130" s="28">
        <f t="shared" si="19"/>
        <v>15632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76">
        <f>SUM(B126:B130)</f>
        <v>91990</v>
      </c>
      <c r="C131" s="76">
        <f t="shared" ref="C131:D131" si="20">SUM(C126:C130)</f>
        <v>1703</v>
      </c>
      <c r="D131" s="76">
        <f t="shared" si="20"/>
        <v>93693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18738.599999999999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18738.599999999999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  <mergeCell ref="A6:Q6"/>
    <mergeCell ref="H7:O88"/>
    <mergeCell ref="A89:C89"/>
    <mergeCell ref="A90:Q90"/>
    <mergeCell ref="D92:G111"/>
    <mergeCell ref="L92:O111"/>
    <mergeCell ref="A1:Q1"/>
    <mergeCell ref="A2:A4"/>
    <mergeCell ref="B2:B4"/>
    <mergeCell ref="C2:C4"/>
    <mergeCell ref="D2:O2"/>
    <mergeCell ref="P2:P4"/>
    <mergeCell ref="Q2:Q4"/>
    <mergeCell ref="D3:O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34"/>
  <sheetViews>
    <sheetView rightToLeft="1" topLeftCell="A111" workbookViewId="0">
      <selection activeCell="S85" sqref="S85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  <col min="18" max="18" width="6.28515625" bestFit="1" customWidth="1"/>
  </cols>
  <sheetData>
    <row r="1" spans="1:17" ht="22.5">
      <c r="A1" s="178" t="s">
        <v>150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75" t="s">
        <v>8</v>
      </c>
      <c r="F4" s="33" t="s">
        <v>9</v>
      </c>
      <c r="G4" s="75" t="s">
        <v>10</v>
      </c>
      <c r="H4" s="75"/>
      <c r="I4" s="75"/>
      <c r="J4" s="75"/>
      <c r="K4" s="75"/>
      <c r="L4" s="75"/>
      <c r="M4" s="75"/>
      <c r="N4" s="75"/>
      <c r="O4" s="75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75"/>
      <c r="F5" s="3">
        <v>5</v>
      </c>
      <c r="G5" s="75"/>
      <c r="H5" s="3">
        <v>6</v>
      </c>
      <c r="I5" s="75"/>
      <c r="J5" s="3">
        <v>7</v>
      </c>
      <c r="K5" s="75"/>
      <c r="L5" s="3">
        <v>8</v>
      </c>
      <c r="M5" s="75"/>
      <c r="N5" s="3">
        <v>9</v>
      </c>
      <c r="O5" s="75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102">
        <v>0</v>
      </c>
      <c r="E7" s="8">
        <f>D7*C7*0.75</f>
        <v>0</v>
      </c>
      <c r="F7" s="7">
        <v>16</v>
      </c>
      <c r="G7" s="75">
        <f>F7*C7*0.5</f>
        <v>352</v>
      </c>
      <c r="H7" s="157"/>
      <c r="I7" s="158"/>
      <c r="J7" s="158"/>
      <c r="K7" s="158"/>
      <c r="L7" s="158"/>
      <c r="M7" s="158"/>
      <c r="N7" s="158"/>
      <c r="O7" s="159"/>
      <c r="P7" s="82">
        <f>G7+E7</f>
        <v>352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102">
        <v>0</v>
      </c>
      <c r="E8" s="8">
        <f t="shared" ref="E8:E71" si="0">D8*C8*0.75</f>
        <v>0</v>
      </c>
      <c r="F8" s="7">
        <v>125</v>
      </c>
      <c r="G8" s="75">
        <f t="shared" ref="G8:G71" si="1">F8*C8*0.5</f>
        <v>4062.5</v>
      </c>
      <c r="H8" s="160"/>
      <c r="I8" s="161"/>
      <c r="J8" s="161"/>
      <c r="K8" s="161"/>
      <c r="L8" s="161"/>
      <c r="M8" s="161"/>
      <c r="N8" s="161"/>
      <c r="O8" s="162"/>
      <c r="P8" s="82">
        <f t="shared" ref="P8:P71" si="2">G8+E8</f>
        <v>4062.5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102">
        <v>0</v>
      </c>
      <c r="E9" s="8">
        <f t="shared" si="0"/>
        <v>0</v>
      </c>
      <c r="F9" s="7">
        <v>0</v>
      </c>
      <c r="G9" s="75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82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102">
        <v>0</v>
      </c>
      <c r="E10" s="8">
        <f t="shared" si="0"/>
        <v>0</v>
      </c>
      <c r="F10" s="7">
        <v>0</v>
      </c>
      <c r="G10" s="75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82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102">
        <v>1</v>
      </c>
      <c r="E11" s="8">
        <f t="shared" si="0"/>
        <v>35.25</v>
      </c>
      <c r="F11" s="7">
        <v>0</v>
      </c>
      <c r="G11" s="75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82">
        <f t="shared" si="2"/>
        <v>35.25</v>
      </c>
      <c r="Q11" s="10">
        <f t="shared" si="3"/>
        <v>47</v>
      </c>
    </row>
    <row r="12" spans="1:17" ht="17.25">
      <c r="A12" s="4"/>
      <c r="B12" s="5" t="s">
        <v>16</v>
      </c>
      <c r="C12" s="6">
        <v>62</v>
      </c>
      <c r="D12" s="102">
        <v>0</v>
      </c>
      <c r="E12" s="8">
        <f t="shared" si="0"/>
        <v>0</v>
      </c>
      <c r="F12" s="7">
        <v>9</v>
      </c>
      <c r="G12" s="75">
        <f t="shared" si="1"/>
        <v>279</v>
      </c>
      <c r="H12" s="160"/>
      <c r="I12" s="161"/>
      <c r="J12" s="161"/>
      <c r="K12" s="161"/>
      <c r="L12" s="161"/>
      <c r="M12" s="161"/>
      <c r="N12" s="161"/>
      <c r="O12" s="162"/>
      <c r="P12" s="82">
        <f t="shared" si="2"/>
        <v>279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102">
        <v>186</v>
      </c>
      <c r="E13" s="8">
        <f t="shared" si="0"/>
        <v>10462.5</v>
      </c>
      <c r="F13" s="7">
        <v>164</v>
      </c>
      <c r="G13" s="75">
        <f t="shared" si="1"/>
        <v>6150</v>
      </c>
      <c r="H13" s="160"/>
      <c r="I13" s="161"/>
      <c r="J13" s="161"/>
      <c r="K13" s="161"/>
      <c r="L13" s="161"/>
      <c r="M13" s="161"/>
      <c r="N13" s="161"/>
      <c r="O13" s="162"/>
      <c r="P13" s="82">
        <f t="shared" si="2"/>
        <v>16612.5</v>
      </c>
      <c r="Q13" s="10">
        <f t="shared" si="3"/>
        <v>13950</v>
      </c>
    </row>
    <row r="14" spans="1:17" ht="17.25">
      <c r="A14" s="4"/>
      <c r="B14" s="5" t="s">
        <v>18</v>
      </c>
      <c r="C14" s="6">
        <v>75</v>
      </c>
      <c r="D14" s="102">
        <v>0</v>
      </c>
      <c r="E14" s="8">
        <f t="shared" si="0"/>
        <v>0</v>
      </c>
      <c r="F14" s="7">
        <v>8</v>
      </c>
      <c r="G14" s="75">
        <f t="shared" si="1"/>
        <v>300</v>
      </c>
      <c r="H14" s="160"/>
      <c r="I14" s="161"/>
      <c r="J14" s="161"/>
      <c r="K14" s="161"/>
      <c r="L14" s="161"/>
      <c r="M14" s="161"/>
      <c r="N14" s="161"/>
      <c r="O14" s="162"/>
      <c r="P14" s="82">
        <f t="shared" si="2"/>
        <v>300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102">
        <v>6</v>
      </c>
      <c r="E15" s="8">
        <f t="shared" si="0"/>
        <v>369</v>
      </c>
      <c r="F15" s="7">
        <v>0</v>
      </c>
      <c r="G15" s="75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82">
        <f t="shared" si="2"/>
        <v>369</v>
      </c>
      <c r="Q15" s="10">
        <f t="shared" si="3"/>
        <v>492</v>
      </c>
    </row>
    <row r="16" spans="1:17" ht="28.5">
      <c r="A16" s="4"/>
      <c r="B16" s="5" t="s">
        <v>20</v>
      </c>
      <c r="C16" s="6">
        <v>75</v>
      </c>
      <c r="D16" s="102">
        <v>23</v>
      </c>
      <c r="E16" s="8">
        <f t="shared" si="0"/>
        <v>1293.75</v>
      </c>
      <c r="F16" s="7">
        <v>0</v>
      </c>
      <c r="G16" s="75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82">
        <f t="shared" si="2"/>
        <v>1293.75</v>
      </c>
      <c r="Q16" s="10">
        <f t="shared" si="3"/>
        <v>1725</v>
      </c>
    </row>
    <row r="17" spans="1:17" ht="17.25">
      <c r="A17" s="4"/>
      <c r="B17" s="5" t="s">
        <v>21</v>
      </c>
      <c r="C17" s="6">
        <v>82</v>
      </c>
      <c r="D17" s="102">
        <v>3</v>
      </c>
      <c r="E17" s="8">
        <f t="shared" si="0"/>
        <v>184.5</v>
      </c>
      <c r="F17" s="7">
        <v>0</v>
      </c>
      <c r="G17" s="75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82">
        <f t="shared" si="2"/>
        <v>184.5</v>
      </c>
      <c r="Q17" s="10">
        <f t="shared" si="3"/>
        <v>246</v>
      </c>
    </row>
    <row r="18" spans="1:17" ht="17.25">
      <c r="A18" s="4"/>
      <c r="B18" s="5" t="s">
        <v>22</v>
      </c>
      <c r="C18" s="6">
        <v>84</v>
      </c>
      <c r="D18" s="102">
        <v>8</v>
      </c>
      <c r="E18" s="8">
        <f t="shared" si="0"/>
        <v>504</v>
      </c>
      <c r="F18" s="7">
        <v>0</v>
      </c>
      <c r="G18" s="75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82">
        <f t="shared" si="2"/>
        <v>504</v>
      </c>
      <c r="Q18" s="10">
        <f t="shared" si="3"/>
        <v>672</v>
      </c>
    </row>
    <row r="19" spans="1:17" ht="17.25">
      <c r="A19" s="4"/>
      <c r="B19" s="5" t="s">
        <v>23</v>
      </c>
      <c r="C19" s="6">
        <v>110</v>
      </c>
      <c r="D19" s="102">
        <v>9</v>
      </c>
      <c r="E19" s="8">
        <f t="shared" si="0"/>
        <v>742.5</v>
      </c>
      <c r="F19" s="7">
        <v>1</v>
      </c>
      <c r="G19" s="75">
        <f t="shared" si="1"/>
        <v>55</v>
      </c>
      <c r="H19" s="160"/>
      <c r="I19" s="161"/>
      <c r="J19" s="161"/>
      <c r="K19" s="161"/>
      <c r="L19" s="161"/>
      <c r="M19" s="161"/>
      <c r="N19" s="161"/>
      <c r="O19" s="162"/>
      <c r="P19" s="82">
        <f t="shared" si="2"/>
        <v>797.5</v>
      </c>
      <c r="Q19" s="10">
        <f t="shared" si="3"/>
        <v>990</v>
      </c>
    </row>
    <row r="20" spans="1:17" ht="17.25">
      <c r="A20" s="4"/>
      <c r="B20" s="5" t="s">
        <v>83</v>
      </c>
      <c r="C20" s="75">
        <v>110</v>
      </c>
      <c r="D20" s="102">
        <v>0</v>
      </c>
      <c r="E20" s="8">
        <f t="shared" si="0"/>
        <v>0</v>
      </c>
      <c r="F20" s="7">
        <v>0</v>
      </c>
      <c r="G20" s="75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82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75">
        <v>150</v>
      </c>
      <c r="D21" s="102">
        <v>0</v>
      </c>
      <c r="E21" s="8">
        <f t="shared" si="0"/>
        <v>0</v>
      </c>
      <c r="F21" s="7">
        <v>0</v>
      </c>
      <c r="G21" s="75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82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102">
        <v>0</v>
      </c>
      <c r="E22" s="8">
        <f t="shared" si="0"/>
        <v>0</v>
      </c>
      <c r="F22" s="7">
        <v>0</v>
      </c>
      <c r="G22" s="75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82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102">
        <v>0</v>
      </c>
      <c r="E23" s="8">
        <f t="shared" si="0"/>
        <v>0</v>
      </c>
      <c r="F23" s="7">
        <v>0</v>
      </c>
      <c r="G23" s="75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82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102">
        <v>0</v>
      </c>
      <c r="E24" s="8">
        <f t="shared" si="0"/>
        <v>0</v>
      </c>
      <c r="F24" s="7">
        <v>1</v>
      </c>
      <c r="G24" s="75">
        <f t="shared" si="1"/>
        <v>30</v>
      </c>
      <c r="H24" s="160"/>
      <c r="I24" s="161"/>
      <c r="J24" s="161"/>
      <c r="K24" s="161"/>
      <c r="L24" s="161"/>
      <c r="M24" s="161"/>
      <c r="N24" s="161"/>
      <c r="O24" s="162"/>
      <c r="P24" s="82">
        <f t="shared" si="2"/>
        <v>30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102">
        <v>0</v>
      </c>
      <c r="E25" s="8">
        <f t="shared" si="0"/>
        <v>0</v>
      </c>
      <c r="F25" s="7">
        <v>27</v>
      </c>
      <c r="G25" s="75">
        <f t="shared" si="1"/>
        <v>999</v>
      </c>
      <c r="H25" s="160"/>
      <c r="I25" s="161"/>
      <c r="J25" s="161"/>
      <c r="K25" s="161"/>
      <c r="L25" s="161"/>
      <c r="M25" s="161"/>
      <c r="N25" s="161"/>
      <c r="O25" s="162"/>
      <c r="P25" s="82">
        <f t="shared" si="2"/>
        <v>999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102">
        <v>0</v>
      </c>
      <c r="E26" s="8">
        <f t="shared" si="0"/>
        <v>0</v>
      </c>
      <c r="F26" s="7">
        <v>1</v>
      </c>
      <c r="G26" s="75">
        <f t="shared" si="1"/>
        <v>39</v>
      </c>
      <c r="H26" s="160"/>
      <c r="I26" s="161"/>
      <c r="J26" s="161"/>
      <c r="K26" s="161"/>
      <c r="L26" s="161"/>
      <c r="M26" s="161"/>
      <c r="N26" s="161"/>
      <c r="O26" s="162"/>
      <c r="P26" s="82">
        <f t="shared" si="2"/>
        <v>39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102">
        <v>0</v>
      </c>
      <c r="E27" s="8">
        <f t="shared" si="0"/>
        <v>0</v>
      </c>
      <c r="F27" s="7">
        <v>0</v>
      </c>
      <c r="G27" s="75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82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102">
        <v>0</v>
      </c>
      <c r="E28" s="8">
        <f t="shared" si="0"/>
        <v>0</v>
      </c>
      <c r="F28" s="7">
        <v>0</v>
      </c>
      <c r="G28" s="75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82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102">
        <v>0</v>
      </c>
      <c r="E29" s="8">
        <f t="shared" si="0"/>
        <v>0</v>
      </c>
      <c r="F29" s="7">
        <v>0</v>
      </c>
      <c r="G29" s="75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82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102">
        <v>0</v>
      </c>
      <c r="E30" s="8">
        <f t="shared" si="0"/>
        <v>0</v>
      </c>
      <c r="F30" s="7">
        <v>0</v>
      </c>
      <c r="G30" s="75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82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75">
        <v>120</v>
      </c>
      <c r="D31" s="102">
        <v>0</v>
      </c>
      <c r="E31" s="8">
        <f t="shared" si="0"/>
        <v>0</v>
      </c>
      <c r="F31" s="7">
        <v>0</v>
      </c>
      <c r="G31" s="75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82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103">
        <v>0</v>
      </c>
      <c r="E32" s="8">
        <f t="shared" si="0"/>
        <v>0</v>
      </c>
      <c r="F32" s="7">
        <v>0</v>
      </c>
      <c r="G32" s="75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82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103">
        <v>0</v>
      </c>
      <c r="E33" s="8">
        <f t="shared" si="0"/>
        <v>0</v>
      </c>
      <c r="F33" s="7">
        <v>0</v>
      </c>
      <c r="G33" s="75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82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102">
        <v>0</v>
      </c>
      <c r="E34" s="8">
        <f t="shared" si="0"/>
        <v>0</v>
      </c>
      <c r="F34" s="7">
        <v>0</v>
      </c>
      <c r="G34" s="75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82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102">
        <v>1</v>
      </c>
      <c r="E35" s="8">
        <f t="shared" si="0"/>
        <v>116.25</v>
      </c>
      <c r="F35" s="7">
        <v>0</v>
      </c>
      <c r="G35" s="75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82">
        <f t="shared" si="2"/>
        <v>116.25</v>
      </c>
      <c r="Q35" s="10">
        <f t="shared" si="3"/>
        <v>155</v>
      </c>
    </row>
    <row r="36" spans="1:17" ht="17.25">
      <c r="A36" s="4"/>
      <c r="B36" s="5" t="s">
        <v>37</v>
      </c>
      <c r="C36" s="6">
        <v>165</v>
      </c>
      <c r="D36" s="103">
        <v>0</v>
      </c>
      <c r="E36" s="8">
        <f t="shared" si="0"/>
        <v>0</v>
      </c>
      <c r="F36" s="7">
        <v>0</v>
      </c>
      <c r="G36" s="75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82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103">
        <v>0</v>
      </c>
      <c r="E37" s="8">
        <f t="shared" si="0"/>
        <v>0</v>
      </c>
      <c r="F37" s="7">
        <v>0</v>
      </c>
      <c r="G37" s="75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82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103">
        <v>0</v>
      </c>
      <c r="E38" s="8">
        <f t="shared" si="0"/>
        <v>0</v>
      </c>
      <c r="F38" s="7">
        <v>0</v>
      </c>
      <c r="G38" s="75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82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103">
        <v>0</v>
      </c>
      <c r="E39" s="8">
        <f t="shared" si="0"/>
        <v>0</v>
      </c>
      <c r="F39" s="7">
        <v>0</v>
      </c>
      <c r="G39" s="75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82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102">
        <v>0</v>
      </c>
      <c r="E40" s="8">
        <f t="shared" si="0"/>
        <v>0</v>
      </c>
      <c r="F40" s="7">
        <v>1</v>
      </c>
      <c r="G40" s="75">
        <f t="shared" si="1"/>
        <v>20.5</v>
      </c>
      <c r="H40" s="160"/>
      <c r="I40" s="161"/>
      <c r="J40" s="161"/>
      <c r="K40" s="161"/>
      <c r="L40" s="161"/>
      <c r="M40" s="161"/>
      <c r="N40" s="161"/>
      <c r="O40" s="162"/>
      <c r="P40" s="82">
        <f t="shared" si="2"/>
        <v>20.5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102">
        <v>0</v>
      </c>
      <c r="E41" s="8">
        <f t="shared" si="0"/>
        <v>0</v>
      </c>
      <c r="F41" s="7">
        <v>0</v>
      </c>
      <c r="G41" s="75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82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102">
        <v>0</v>
      </c>
      <c r="E42" s="8">
        <f t="shared" si="0"/>
        <v>0</v>
      </c>
      <c r="F42" s="7">
        <v>0</v>
      </c>
      <c r="G42" s="75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82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102">
        <v>0</v>
      </c>
      <c r="E43" s="8">
        <f t="shared" si="0"/>
        <v>0</v>
      </c>
      <c r="F43" s="7">
        <v>0</v>
      </c>
      <c r="G43" s="75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82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103">
        <v>0</v>
      </c>
      <c r="E44" s="8">
        <f t="shared" si="0"/>
        <v>0</v>
      </c>
      <c r="F44" s="7">
        <v>2</v>
      </c>
      <c r="G44" s="75">
        <f t="shared" si="1"/>
        <v>45</v>
      </c>
      <c r="H44" s="160"/>
      <c r="I44" s="161"/>
      <c r="J44" s="161"/>
      <c r="K44" s="161"/>
      <c r="L44" s="161"/>
      <c r="M44" s="161"/>
      <c r="N44" s="161"/>
      <c r="O44" s="162"/>
      <c r="P44" s="82">
        <f t="shared" si="2"/>
        <v>45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103">
        <v>0</v>
      </c>
      <c r="E45" s="8">
        <f t="shared" si="0"/>
        <v>0</v>
      </c>
      <c r="F45" s="7">
        <v>0</v>
      </c>
      <c r="G45" s="75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82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103">
        <v>0</v>
      </c>
      <c r="E46" s="8">
        <f t="shared" si="0"/>
        <v>0</v>
      </c>
      <c r="F46" s="7">
        <v>1</v>
      </c>
      <c r="G46" s="75">
        <f t="shared" si="1"/>
        <v>50</v>
      </c>
      <c r="H46" s="160"/>
      <c r="I46" s="161"/>
      <c r="J46" s="161"/>
      <c r="K46" s="161"/>
      <c r="L46" s="161"/>
      <c r="M46" s="161"/>
      <c r="N46" s="161"/>
      <c r="O46" s="162"/>
      <c r="P46" s="82">
        <f t="shared" si="2"/>
        <v>50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103">
        <v>0</v>
      </c>
      <c r="E47" s="8">
        <f t="shared" si="0"/>
        <v>0</v>
      </c>
      <c r="F47" s="7">
        <v>0</v>
      </c>
      <c r="G47" s="75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82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103">
        <v>0</v>
      </c>
      <c r="E48" s="8">
        <f t="shared" si="0"/>
        <v>0</v>
      </c>
      <c r="F48" s="7">
        <v>0</v>
      </c>
      <c r="G48" s="75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82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103">
        <v>0</v>
      </c>
      <c r="E49" s="8">
        <f t="shared" si="0"/>
        <v>0</v>
      </c>
      <c r="F49" s="7">
        <v>0</v>
      </c>
      <c r="G49" s="75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82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103">
        <v>2</v>
      </c>
      <c r="E50" s="8">
        <f t="shared" si="0"/>
        <v>57</v>
      </c>
      <c r="F50" s="7">
        <v>2</v>
      </c>
      <c r="G50" s="75">
        <f t="shared" si="1"/>
        <v>38</v>
      </c>
      <c r="H50" s="160"/>
      <c r="I50" s="161"/>
      <c r="J50" s="161"/>
      <c r="K50" s="161"/>
      <c r="L50" s="161"/>
      <c r="M50" s="161"/>
      <c r="N50" s="161"/>
      <c r="O50" s="162"/>
      <c r="P50" s="82">
        <f t="shared" si="2"/>
        <v>95</v>
      </c>
      <c r="Q50" s="10">
        <f t="shared" si="3"/>
        <v>76</v>
      </c>
    </row>
    <row r="51" spans="1:17" ht="17.25">
      <c r="A51" s="4"/>
      <c r="B51" s="5" t="s">
        <v>52</v>
      </c>
      <c r="C51" s="6">
        <v>30</v>
      </c>
      <c r="D51" s="103">
        <v>0</v>
      </c>
      <c r="E51" s="8">
        <f t="shared" si="0"/>
        <v>0</v>
      </c>
      <c r="F51" s="7">
        <v>0</v>
      </c>
      <c r="G51" s="75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82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102">
        <v>4</v>
      </c>
      <c r="E52" s="8">
        <f t="shared" si="0"/>
        <v>126</v>
      </c>
      <c r="F52" s="7">
        <v>0</v>
      </c>
      <c r="G52" s="75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82">
        <f t="shared" si="2"/>
        <v>126</v>
      </c>
      <c r="Q52" s="10">
        <f t="shared" si="3"/>
        <v>168</v>
      </c>
    </row>
    <row r="53" spans="1:17" ht="17.25">
      <c r="A53" s="4"/>
      <c r="B53" s="5" t="s">
        <v>54</v>
      </c>
      <c r="C53" s="6">
        <v>30</v>
      </c>
      <c r="D53" s="102">
        <v>0</v>
      </c>
      <c r="E53" s="8">
        <f t="shared" si="0"/>
        <v>0</v>
      </c>
      <c r="F53" s="7">
        <v>0</v>
      </c>
      <c r="G53" s="75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82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102">
        <v>0</v>
      </c>
      <c r="E54" s="8">
        <f t="shared" si="0"/>
        <v>0</v>
      </c>
      <c r="F54" s="7">
        <v>0</v>
      </c>
      <c r="G54" s="75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82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102">
        <v>2</v>
      </c>
      <c r="E55" s="8">
        <f t="shared" si="0"/>
        <v>37.5</v>
      </c>
      <c r="F55" s="7">
        <v>24</v>
      </c>
      <c r="G55" s="75">
        <f t="shared" si="1"/>
        <v>300</v>
      </c>
      <c r="H55" s="160"/>
      <c r="I55" s="161"/>
      <c r="J55" s="161"/>
      <c r="K55" s="161"/>
      <c r="L55" s="161"/>
      <c r="M55" s="161"/>
      <c r="N55" s="161"/>
      <c r="O55" s="162"/>
      <c r="P55" s="82">
        <f t="shared" si="2"/>
        <v>337.5</v>
      </c>
      <c r="Q55" s="10">
        <f t="shared" si="3"/>
        <v>50</v>
      </c>
    </row>
    <row r="56" spans="1:17" ht="17.25">
      <c r="A56" s="4"/>
      <c r="B56" s="5" t="s">
        <v>57</v>
      </c>
      <c r="C56" s="6">
        <v>30</v>
      </c>
      <c r="D56" s="102">
        <v>1</v>
      </c>
      <c r="E56" s="8">
        <f t="shared" si="0"/>
        <v>22.5</v>
      </c>
      <c r="F56" s="7">
        <v>8</v>
      </c>
      <c r="G56" s="75">
        <f t="shared" si="1"/>
        <v>120</v>
      </c>
      <c r="H56" s="160"/>
      <c r="I56" s="161"/>
      <c r="J56" s="161"/>
      <c r="K56" s="161"/>
      <c r="L56" s="161"/>
      <c r="M56" s="161"/>
      <c r="N56" s="161"/>
      <c r="O56" s="162"/>
      <c r="P56" s="82">
        <f t="shared" si="2"/>
        <v>142.5</v>
      </c>
      <c r="Q56" s="10">
        <f t="shared" si="3"/>
        <v>30</v>
      </c>
    </row>
    <row r="57" spans="1:17" ht="17.25">
      <c r="A57" s="4"/>
      <c r="B57" s="5" t="s">
        <v>58</v>
      </c>
      <c r="C57" s="6">
        <v>28</v>
      </c>
      <c r="D57" s="102">
        <v>0</v>
      </c>
      <c r="E57" s="8">
        <f t="shared" si="0"/>
        <v>0</v>
      </c>
      <c r="F57" s="7">
        <v>0</v>
      </c>
      <c r="G57" s="75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82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102">
        <v>0</v>
      </c>
      <c r="E58" s="8">
        <f t="shared" si="0"/>
        <v>0</v>
      </c>
      <c r="F58" s="7">
        <v>0</v>
      </c>
      <c r="G58" s="75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82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103">
        <v>0</v>
      </c>
      <c r="E59" s="8">
        <f t="shared" si="0"/>
        <v>0</v>
      </c>
      <c r="F59" s="7">
        <v>5</v>
      </c>
      <c r="G59" s="75">
        <f t="shared" si="1"/>
        <v>162.5</v>
      </c>
      <c r="H59" s="160"/>
      <c r="I59" s="161"/>
      <c r="J59" s="161"/>
      <c r="K59" s="161"/>
      <c r="L59" s="161"/>
      <c r="M59" s="161"/>
      <c r="N59" s="161"/>
      <c r="O59" s="162"/>
      <c r="P59" s="82">
        <f t="shared" si="2"/>
        <v>162.5</v>
      </c>
      <c r="Q59" s="10">
        <f t="shared" si="3"/>
        <v>0</v>
      </c>
    </row>
    <row r="60" spans="1:17" ht="17.25">
      <c r="A60" s="4"/>
      <c r="B60" s="5" t="s">
        <v>86</v>
      </c>
      <c r="C60" s="75">
        <v>100</v>
      </c>
      <c r="D60" s="102">
        <v>0</v>
      </c>
      <c r="E60" s="8">
        <f t="shared" si="0"/>
        <v>0</v>
      </c>
      <c r="F60" s="7">
        <v>0</v>
      </c>
      <c r="G60" s="75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82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102">
        <v>0</v>
      </c>
      <c r="E61" s="8">
        <f t="shared" si="0"/>
        <v>0</v>
      </c>
      <c r="F61" s="7">
        <v>0</v>
      </c>
      <c r="G61" s="75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82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102">
        <v>0</v>
      </c>
      <c r="E62" s="8">
        <f t="shared" si="0"/>
        <v>0</v>
      </c>
      <c r="F62" s="7">
        <v>0</v>
      </c>
      <c r="G62" s="75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82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102">
        <v>0</v>
      </c>
      <c r="E63" s="8">
        <f t="shared" si="0"/>
        <v>0</v>
      </c>
      <c r="F63" s="7">
        <v>1</v>
      </c>
      <c r="G63" s="75">
        <f t="shared" si="1"/>
        <v>37.5</v>
      </c>
      <c r="H63" s="160"/>
      <c r="I63" s="161"/>
      <c r="J63" s="161"/>
      <c r="K63" s="161"/>
      <c r="L63" s="161"/>
      <c r="M63" s="161"/>
      <c r="N63" s="161"/>
      <c r="O63" s="162"/>
      <c r="P63" s="82">
        <f t="shared" si="2"/>
        <v>37.5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102">
        <v>0</v>
      </c>
      <c r="E64" s="8">
        <f t="shared" si="0"/>
        <v>0</v>
      </c>
      <c r="F64" s="7">
        <v>0</v>
      </c>
      <c r="G64" s="75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82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102">
        <v>0</v>
      </c>
      <c r="E65" s="8">
        <f t="shared" si="0"/>
        <v>0</v>
      </c>
      <c r="F65" s="7">
        <v>0</v>
      </c>
      <c r="G65" s="75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82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102">
        <v>0</v>
      </c>
      <c r="E66" s="8">
        <f t="shared" si="0"/>
        <v>0</v>
      </c>
      <c r="F66" s="7">
        <v>0</v>
      </c>
      <c r="G66" s="75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82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102">
        <v>0</v>
      </c>
      <c r="E67" s="8">
        <f t="shared" si="0"/>
        <v>0</v>
      </c>
      <c r="F67" s="7">
        <v>0</v>
      </c>
      <c r="G67" s="75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82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102">
        <v>0</v>
      </c>
      <c r="E68" s="8">
        <f t="shared" si="0"/>
        <v>0</v>
      </c>
      <c r="F68" s="7">
        <v>0</v>
      </c>
      <c r="G68" s="75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82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75">
        <v>75</v>
      </c>
      <c r="D69" s="102">
        <v>1</v>
      </c>
      <c r="E69" s="8">
        <f t="shared" si="0"/>
        <v>56.25</v>
      </c>
      <c r="F69" s="7">
        <v>0</v>
      </c>
      <c r="G69" s="75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82">
        <f t="shared" si="2"/>
        <v>56.25</v>
      </c>
      <c r="Q69" s="10">
        <f t="shared" si="3"/>
        <v>75</v>
      </c>
    </row>
    <row r="70" spans="1:17" ht="17.25">
      <c r="A70" s="4"/>
      <c r="B70" s="5" t="s">
        <v>69</v>
      </c>
      <c r="C70" s="6">
        <v>90</v>
      </c>
      <c r="D70" s="102">
        <v>0</v>
      </c>
      <c r="E70" s="8">
        <f t="shared" si="0"/>
        <v>0</v>
      </c>
      <c r="F70" s="7">
        <v>0</v>
      </c>
      <c r="G70" s="75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82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75">
        <v>120</v>
      </c>
      <c r="D71" s="102">
        <v>0</v>
      </c>
      <c r="E71" s="8">
        <f t="shared" si="0"/>
        <v>0</v>
      </c>
      <c r="F71" s="7">
        <v>0</v>
      </c>
      <c r="G71" s="75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82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103">
        <v>1</v>
      </c>
      <c r="E72" s="8">
        <f t="shared" ref="E72:E88" si="4">D72*C72*0.75</f>
        <v>35.25</v>
      </c>
      <c r="F72" s="7">
        <v>0</v>
      </c>
      <c r="G72" s="75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82">
        <f t="shared" ref="P72:P88" si="6">G72+E72</f>
        <v>35.25</v>
      </c>
      <c r="Q72" s="10">
        <f t="shared" ref="Q72:Q88" si="7">D72*C72</f>
        <v>47</v>
      </c>
    </row>
    <row r="73" spans="1:17" ht="17.25">
      <c r="A73" s="4"/>
      <c r="B73" s="5" t="s">
        <v>71</v>
      </c>
      <c r="C73" s="6">
        <v>65</v>
      </c>
      <c r="D73" s="102">
        <v>0</v>
      </c>
      <c r="E73" s="8">
        <f t="shared" si="4"/>
        <v>0</v>
      </c>
      <c r="F73" s="7">
        <v>0</v>
      </c>
      <c r="G73" s="75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82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78">
        <v>80</v>
      </c>
      <c r="D74" s="102">
        <v>0</v>
      </c>
      <c r="E74" s="8">
        <f t="shared" si="4"/>
        <v>0</v>
      </c>
      <c r="F74" s="7">
        <v>0</v>
      </c>
      <c r="G74" s="75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82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102">
        <v>0</v>
      </c>
      <c r="E75" s="8">
        <f t="shared" si="4"/>
        <v>0</v>
      </c>
      <c r="F75" s="7">
        <v>0</v>
      </c>
      <c r="G75" s="75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82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>
        <v>0</v>
      </c>
      <c r="E76" s="8">
        <f t="shared" si="4"/>
        <v>0</v>
      </c>
      <c r="F76" s="7">
        <v>0</v>
      </c>
      <c r="G76" s="75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82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0</v>
      </c>
      <c r="E77" s="8">
        <f t="shared" si="4"/>
        <v>0</v>
      </c>
      <c r="F77" s="7">
        <v>0</v>
      </c>
      <c r="G77" s="75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82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>
        <v>0</v>
      </c>
      <c r="E78" s="8">
        <f t="shared" si="4"/>
        <v>0</v>
      </c>
      <c r="F78" s="7">
        <v>0</v>
      </c>
      <c r="G78" s="75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82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>
        <v>0</v>
      </c>
      <c r="E79" s="8">
        <f t="shared" si="4"/>
        <v>0</v>
      </c>
      <c r="F79" s="7">
        <v>0</v>
      </c>
      <c r="G79" s="75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82">
        <f t="shared" si="6"/>
        <v>0</v>
      </c>
      <c r="Q79" s="10">
        <f t="shared" si="7"/>
        <v>0</v>
      </c>
    </row>
    <row r="80" spans="1:17" ht="17.25">
      <c r="A80" s="75"/>
      <c r="B80" s="5" t="s">
        <v>77</v>
      </c>
      <c r="C80" s="77">
        <v>100</v>
      </c>
      <c r="D80" s="7">
        <v>0</v>
      </c>
      <c r="E80" s="8">
        <f t="shared" si="4"/>
        <v>0</v>
      </c>
      <c r="F80" s="7">
        <v>0</v>
      </c>
      <c r="G80" s="75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82">
        <f t="shared" si="6"/>
        <v>0</v>
      </c>
      <c r="Q80" s="10">
        <f t="shared" si="7"/>
        <v>0</v>
      </c>
    </row>
    <row r="81" spans="1:18" ht="17.25">
      <c r="A81" s="75"/>
      <c r="B81" s="5" t="s">
        <v>78</v>
      </c>
      <c r="C81" s="77">
        <v>150</v>
      </c>
      <c r="D81" s="7">
        <v>0</v>
      </c>
      <c r="E81" s="8">
        <f t="shared" si="4"/>
        <v>0</v>
      </c>
      <c r="F81" s="7">
        <v>0</v>
      </c>
      <c r="G81" s="75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82">
        <f t="shared" si="6"/>
        <v>0</v>
      </c>
      <c r="Q81" s="10">
        <f t="shared" si="7"/>
        <v>0</v>
      </c>
    </row>
    <row r="82" spans="1:18" ht="17.25">
      <c r="A82" s="75"/>
      <c r="B82" s="5" t="s">
        <v>80</v>
      </c>
      <c r="C82" s="75">
        <v>40</v>
      </c>
      <c r="D82" s="7">
        <v>1</v>
      </c>
      <c r="E82" s="8">
        <f t="shared" si="4"/>
        <v>30</v>
      </c>
      <c r="F82" s="7">
        <v>0</v>
      </c>
      <c r="G82" s="75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82">
        <f t="shared" si="6"/>
        <v>30</v>
      </c>
      <c r="Q82" s="10">
        <f t="shared" si="7"/>
        <v>40</v>
      </c>
    </row>
    <row r="83" spans="1:18" ht="17.25">
      <c r="A83" s="75"/>
      <c r="B83" s="5" t="s">
        <v>82</v>
      </c>
      <c r="C83" s="75">
        <v>45</v>
      </c>
      <c r="D83" s="7">
        <v>0</v>
      </c>
      <c r="E83" s="8">
        <f t="shared" si="4"/>
        <v>0</v>
      </c>
      <c r="F83" s="7">
        <v>0</v>
      </c>
      <c r="G83" s="75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82">
        <f t="shared" si="6"/>
        <v>0</v>
      </c>
      <c r="Q83" s="10">
        <f t="shared" si="7"/>
        <v>0</v>
      </c>
    </row>
    <row r="84" spans="1:18" ht="17.25">
      <c r="A84" s="75"/>
      <c r="B84" s="5"/>
      <c r="C84" s="75"/>
      <c r="D84" s="7"/>
      <c r="E84" s="8">
        <f t="shared" si="4"/>
        <v>0</v>
      </c>
      <c r="F84" s="7"/>
      <c r="G84" s="75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82">
        <f t="shared" si="6"/>
        <v>0</v>
      </c>
      <c r="Q84" s="10">
        <f t="shared" si="7"/>
        <v>0</v>
      </c>
    </row>
    <row r="85" spans="1:18" ht="17.25">
      <c r="A85" s="76"/>
      <c r="B85" s="5"/>
      <c r="C85" s="75"/>
      <c r="D85" s="7">
        <v>0</v>
      </c>
      <c r="E85" s="8">
        <f t="shared" si="4"/>
        <v>0</v>
      </c>
      <c r="F85" s="7">
        <v>0</v>
      </c>
      <c r="G85" s="75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82">
        <f t="shared" si="6"/>
        <v>0</v>
      </c>
      <c r="Q85" s="10">
        <f t="shared" si="7"/>
        <v>0</v>
      </c>
    </row>
    <row r="86" spans="1:18" ht="17.25">
      <c r="A86" s="76"/>
      <c r="B86" s="5" t="s">
        <v>165</v>
      </c>
      <c r="C86" s="75">
        <v>35</v>
      </c>
      <c r="D86" s="7">
        <v>1</v>
      </c>
      <c r="E86" s="8">
        <f t="shared" si="4"/>
        <v>26.25</v>
      </c>
      <c r="F86" s="7">
        <v>4</v>
      </c>
      <c r="G86" s="75">
        <f t="shared" si="5"/>
        <v>70</v>
      </c>
      <c r="H86" s="160"/>
      <c r="I86" s="161"/>
      <c r="J86" s="161"/>
      <c r="K86" s="161"/>
      <c r="L86" s="161"/>
      <c r="M86" s="161"/>
      <c r="N86" s="161"/>
      <c r="O86" s="162"/>
      <c r="P86" s="82">
        <f t="shared" si="6"/>
        <v>96.25</v>
      </c>
      <c r="Q86" s="10">
        <f t="shared" si="7"/>
        <v>35</v>
      </c>
    </row>
    <row r="87" spans="1:18" ht="17.25">
      <c r="A87" s="76"/>
      <c r="B87" s="5" t="s">
        <v>164</v>
      </c>
      <c r="C87" s="75">
        <v>45</v>
      </c>
      <c r="D87" s="7">
        <v>0</v>
      </c>
      <c r="E87" s="8">
        <f t="shared" si="4"/>
        <v>0</v>
      </c>
      <c r="F87" s="7">
        <v>2</v>
      </c>
      <c r="G87" s="138">
        <f t="shared" si="5"/>
        <v>45</v>
      </c>
      <c r="H87" s="160"/>
      <c r="I87" s="161"/>
      <c r="J87" s="161"/>
      <c r="K87" s="161"/>
      <c r="L87" s="161"/>
      <c r="M87" s="161"/>
      <c r="N87" s="161"/>
      <c r="O87" s="162"/>
      <c r="P87" s="82">
        <f t="shared" si="6"/>
        <v>45</v>
      </c>
      <c r="Q87" s="10">
        <f t="shared" si="7"/>
        <v>0</v>
      </c>
    </row>
    <row r="88" spans="1:18" ht="17.25">
      <c r="A88" s="76"/>
      <c r="B88" s="5" t="s">
        <v>129</v>
      </c>
      <c r="D88" s="7">
        <v>0</v>
      </c>
      <c r="E88" s="8">
        <f t="shared" si="4"/>
        <v>0</v>
      </c>
      <c r="F88" s="7"/>
      <c r="G88" s="138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82">
        <f t="shared" si="6"/>
        <v>0</v>
      </c>
      <c r="Q88" s="10">
        <f t="shared" si="7"/>
        <v>0</v>
      </c>
    </row>
    <row r="89" spans="1:18" ht="28.5">
      <c r="A89" s="151" t="s">
        <v>89</v>
      </c>
      <c r="B89" s="152"/>
      <c r="C89" s="153"/>
      <c r="D89" s="12">
        <f>SUM(D7:D88)</f>
        <v>250</v>
      </c>
      <c r="E89" s="12">
        <f t="shared" ref="E89:G89" si="8">SUM(E7:E88)</f>
        <v>14098.5</v>
      </c>
      <c r="F89" s="12">
        <f t="shared" si="8"/>
        <v>402</v>
      </c>
      <c r="G89" s="12">
        <f t="shared" si="8"/>
        <v>13155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27253.5</v>
      </c>
      <c r="Q89" s="12">
        <f t="shared" si="9"/>
        <v>18798</v>
      </c>
      <c r="R89">
        <f>F89+D89</f>
        <v>652</v>
      </c>
    </row>
    <row r="90" spans="1:18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8">
      <c r="A91" s="79"/>
      <c r="B91" s="80"/>
      <c r="C91" s="80"/>
      <c r="D91" s="17"/>
      <c r="E91" s="17"/>
      <c r="F91" s="17"/>
      <c r="G91" s="17"/>
      <c r="H91" s="33" t="s">
        <v>91</v>
      </c>
      <c r="I91" s="75" t="s">
        <v>8</v>
      </c>
      <c r="J91" s="33" t="s">
        <v>92</v>
      </c>
      <c r="K91" s="75" t="s">
        <v>10</v>
      </c>
      <c r="L91" s="17"/>
      <c r="M91" s="17"/>
      <c r="N91" s="17"/>
      <c r="O91" s="17"/>
      <c r="P91" s="80"/>
      <c r="Q91" s="81"/>
    </row>
    <row r="92" spans="1:18" ht="17.25">
      <c r="A92" s="19"/>
      <c r="B92" s="84" t="s">
        <v>93</v>
      </c>
      <c r="C92" s="75">
        <v>110</v>
      </c>
      <c r="D92" s="163"/>
      <c r="E92" s="164"/>
      <c r="F92" s="164"/>
      <c r="G92" s="165"/>
      <c r="H92" s="7">
        <v>1</v>
      </c>
      <c r="I92" s="8">
        <f>H92*C92*0.75</f>
        <v>82.5</v>
      </c>
      <c r="J92" s="7">
        <v>0</v>
      </c>
      <c r="K92" s="8">
        <f>J92*C92*0.5</f>
        <v>0</v>
      </c>
      <c r="L92" s="169"/>
      <c r="M92" s="170"/>
      <c r="N92" s="170"/>
      <c r="O92" s="171"/>
      <c r="P92" s="82">
        <f>K92+I92</f>
        <v>82.5</v>
      </c>
      <c r="Q92" s="10">
        <f>H92*C92</f>
        <v>110</v>
      </c>
    </row>
    <row r="93" spans="1:18" ht="17.25">
      <c r="A93" s="19"/>
      <c r="B93" s="84" t="s">
        <v>94</v>
      </c>
      <c r="C93" s="75">
        <v>120</v>
      </c>
      <c r="D93" s="166"/>
      <c r="E93" s="167"/>
      <c r="F93" s="167"/>
      <c r="G93" s="168"/>
      <c r="H93" s="7">
        <v>2</v>
      </c>
      <c r="I93" s="8">
        <f t="shared" ref="I93:I111" si="10">H93*C93*0.75</f>
        <v>180</v>
      </c>
      <c r="J93" s="7">
        <v>0</v>
      </c>
      <c r="K93" s="8">
        <f t="shared" ref="K93:K111" si="11">J93*C93*0.5</f>
        <v>0</v>
      </c>
      <c r="L93" s="172"/>
      <c r="M93" s="173"/>
      <c r="N93" s="173"/>
      <c r="O93" s="174"/>
      <c r="P93" s="82">
        <f t="shared" ref="P93:P111" si="12">K93+I93</f>
        <v>180</v>
      </c>
      <c r="Q93" s="10">
        <f t="shared" ref="Q93:Q111" si="13">H93*C93</f>
        <v>240</v>
      </c>
    </row>
    <row r="94" spans="1:18" ht="17.25">
      <c r="A94" s="19"/>
      <c r="B94" s="84" t="s">
        <v>95</v>
      </c>
      <c r="C94" s="75">
        <v>140</v>
      </c>
      <c r="D94" s="166"/>
      <c r="E94" s="167"/>
      <c r="F94" s="167"/>
      <c r="G94" s="168"/>
      <c r="H94" s="7">
        <v>0</v>
      </c>
      <c r="I94" s="8">
        <f t="shared" si="10"/>
        <v>0</v>
      </c>
      <c r="J94" s="7">
        <v>0</v>
      </c>
      <c r="K94" s="8">
        <f t="shared" si="11"/>
        <v>0</v>
      </c>
      <c r="L94" s="172"/>
      <c r="M94" s="173"/>
      <c r="N94" s="173"/>
      <c r="O94" s="174"/>
      <c r="P94" s="82">
        <f t="shared" si="12"/>
        <v>0</v>
      </c>
      <c r="Q94" s="10">
        <f t="shared" si="13"/>
        <v>0</v>
      </c>
    </row>
    <row r="95" spans="1:18" ht="17.25">
      <c r="A95" s="19"/>
      <c r="B95" s="84" t="s">
        <v>96</v>
      </c>
      <c r="C95" s="75">
        <v>203</v>
      </c>
      <c r="D95" s="166"/>
      <c r="E95" s="167"/>
      <c r="F95" s="167"/>
      <c r="G95" s="168"/>
      <c r="H95" s="7">
        <v>0</v>
      </c>
      <c r="I95" s="8">
        <f t="shared" si="10"/>
        <v>0</v>
      </c>
      <c r="J95" s="7">
        <v>0</v>
      </c>
      <c r="K95" s="8">
        <f t="shared" si="11"/>
        <v>0</v>
      </c>
      <c r="L95" s="172"/>
      <c r="M95" s="173"/>
      <c r="N95" s="173"/>
      <c r="O95" s="174"/>
      <c r="P95" s="82">
        <f t="shared" si="12"/>
        <v>0</v>
      </c>
      <c r="Q95" s="10">
        <f t="shared" si="13"/>
        <v>0</v>
      </c>
    </row>
    <row r="96" spans="1:18" ht="17.25">
      <c r="A96" s="19"/>
      <c r="B96" s="84" t="s">
        <v>97</v>
      </c>
      <c r="C96" s="75">
        <v>206</v>
      </c>
      <c r="D96" s="166"/>
      <c r="E96" s="167"/>
      <c r="F96" s="167"/>
      <c r="G96" s="168"/>
      <c r="H96" s="7">
        <v>0</v>
      </c>
      <c r="I96" s="8">
        <f t="shared" si="10"/>
        <v>0</v>
      </c>
      <c r="J96" s="7">
        <v>0</v>
      </c>
      <c r="K96" s="8">
        <f t="shared" si="11"/>
        <v>0</v>
      </c>
      <c r="L96" s="172"/>
      <c r="M96" s="173"/>
      <c r="N96" s="173"/>
      <c r="O96" s="174"/>
      <c r="P96" s="82">
        <f t="shared" si="12"/>
        <v>0</v>
      </c>
      <c r="Q96" s="10">
        <f t="shared" si="13"/>
        <v>0</v>
      </c>
    </row>
    <row r="97" spans="1:18" ht="17.25">
      <c r="A97" s="19"/>
      <c r="B97" s="84" t="s">
        <v>98</v>
      </c>
      <c r="C97" s="75">
        <v>125</v>
      </c>
      <c r="D97" s="166"/>
      <c r="E97" s="167"/>
      <c r="F97" s="167"/>
      <c r="G97" s="168"/>
      <c r="H97" s="7">
        <v>0</v>
      </c>
      <c r="I97" s="8">
        <f t="shared" si="10"/>
        <v>0</v>
      </c>
      <c r="J97" s="7">
        <v>0</v>
      </c>
      <c r="K97" s="8">
        <f t="shared" si="11"/>
        <v>0</v>
      </c>
      <c r="L97" s="172"/>
      <c r="M97" s="173"/>
      <c r="N97" s="173"/>
      <c r="O97" s="174"/>
      <c r="P97" s="82">
        <f t="shared" si="12"/>
        <v>0</v>
      </c>
      <c r="Q97" s="10">
        <f t="shared" si="13"/>
        <v>0</v>
      </c>
    </row>
    <row r="98" spans="1:18" ht="17.25">
      <c r="A98" s="19"/>
      <c r="B98" s="84" t="s">
        <v>99</v>
      </c>
      <c r="C98" s="75">
        <v>125</v>
      </c>
      <c r="D98" s="166"/>
      <c r="E98" s="167"/>
      <c r="F98" s="167"/>
      <c r="G98" s="168"/>
      <c r="H98" s="7">
        <v>0</v>
      </c>
      <c r="I98" s="8">
        <f t="shared" si="10"/>
        <v>0</v>
      </c>
      <c r="J98" s="7">
        <v>0</v>
      </c>
      <c r="K98" s="8">
        <f t="shared" si="11"/>
        <v>0</v>
      </c>
      <c r="L98" s="172"/>
      <c r="M98" s="173"/>
      <c r="N98" s="173"/>
      <c r="O98" s="174"/>
      <c r="P98" s="82">
        <f t="shared" si="12"/>
        <v>0</v>
      </c>
      <c r="Q98" s="10">
        <f t="shared" si="13"/>
        <v>0</v>
      </c>
    </row>
    <row r="99" spans="1:18" ht="17.25">
      <c r="A99" s="19"/>
      <c r="B99" s="84" t="s">
        <v>100</v>
      </c>
      <c r="C99" s="75">
        <v>100</v>
      </c>
      <c r="D99" s="166"/>
      <c r="E99" s="167"/>
      <c r="F99" s="167"/>
      <c r="G99" s="168"/>
      <c r="H99" s="7">
        <v>0</v>
      </c>
      <c r="I99" s="8">
        <f t="shared" si="10"/>
        <v>0</v>
      </c>
      <c r="J99" s="7">
        <v>0</v>
      </c>
      <c r="K99" s="8">
        <f t="shared" si="11"/>
        <v>0</v>
      </c>
      <c r="L99" s="172"/>
      <c r="M99" s="173"/>
      <c r="N99" s="173"/>
      <c r="O99" s="174"/>
      <c r="P99" s="82">
        <f t="shared" si="12"/>
        <v>0</v>
      </c>
      <c r="Q99" s="10">
        <f t="shared" si="13"/>
        <v>0</v>
      </c>
    </row>
    <row r="100" spans="1:18" ht="17.25">
      <c r="A100" s="19"/>
      <c r="B100" s="84" t="s">
        <v>101</v>
      </c>
      <c r="C100" s="75">
        <v>185</v>
      </c>
      <c r="D100" s="166"/>
      <c r="E100" s="167"/>
      <c r="F100" s="167"/>
      <c r="G100" s="168"/>
      <c r="H100" s="7">
        <v>0</v>
      </c>
      <c r="I100" s="8">
        <f t="shared" si="10"/>
        <v>0</v>
      </c>
      <c r="J100" s="7">
        <v>0</v>
      </c>
      <c r="K100" s="8">
        <f t="shared" si="11"/>
        <v>0</v>
      </c>
      <c r="L100" s="172"/>
      <c r="M100" s="173"/>
      <c r="N100" s="173"/>
      <c r="O100" s="174"/>
      <c r="P100" s="82">
        <f t="shared" si="12"/>
        <v>0</v>
      </c>
      <c r="Q100" s="10">
        <f t="shared" si="13"/>
        <v>0</v>
      </c>
    </row>
    <row r="101" spans="1:18" ht="17.25">
      <c r="A101" s="19"/>
      <c r="B101" s="84" t="s">
        <v>102</v>
      </c>
      <c r="C101" s="75">
        <v>200</v>
      </c>
      <c r="D101" s="166"/>
      <c r="E101" s="167"/>
      <c r="F101" s="167"/>
      <c r="G101" s="168"/>
      <c r="H101" s="7">
        <v>0</v>
      </c>
      <c r="I101" s="8">
        <f t="shared" si="10"/>
        <v>0</v>
      </c>
      <c r="J101" s="7">
        <v>0</v>
      </c>
      <c r="K101" s="8">
        <f t="shared" si="11"/>
        <v>0</v>
      </c>
      <c r="L101" s="172"/>
      <c r="M101" s="173"/>
      <c r="N101" s="173"/>
      <c r="O101" s="174"/>
      <c r="P101" s="82">
        <f t="shared" si="12"/>
        <v>0</v>
      </c>
      <c r="Q101" s="10">
        <f t="shared" si="13"/>
        <v>0</v>
      </c>
    </row>
    <row r="102" spans="1:18" ht="17.25">
      <c r="A102" s="19"/>
      <c r="B102" s="84" t="s">
        <v>107</v>
      </c>
      <c r="C102" s="75">
        <v>120</v>
      </c>
      <c r="D102" s="166"/>
      <c r="E102" s="167"/>
      <c r="F102" s="167"/>
      <c r="G102" s="168"/>
      <c r="H102" s="7">
        <v>0</v>
      </c>
      <c r="I102" s="8">
        <f t="shared" si="10"/>
        <v>0</v>
      </c>
      <c r="J102" s="7">
        <v>0</v>
      </c>
      <c r="K102" s="8">
        <f t="shared" si="11"/>
        <v>0</v>
      </c>
      <c r="L102" s="172"/>
      <c r="M102" s="173"/>
      <c r="N102" s="173"/>
      <c r="O102" s="174"/>
      <c r="P102" s="82">
        <f t="shared" si="12"/>
        <v>0</v>
      </c>
      <c r="Q102" s="10">
        <f t="shared" si="13"/>
        <v>0</v>
      </c>
    </row>
    <row r="103" spans="1:18" ht="17.25">
      <c r="A103" s="19"/>
      <c r="B103" s="84" t="s">
        <v>103</v>
      </c>
      <c r="C103" s="75">
        <v>65</v>
      </c>
      <c r="D103" s="166"/>
      <c r="E103" s="167"/>
      <c r="F103" s="167"/>
      <c r="G103" s="168"/>
      <c r="H103" s="7"/>
      <c r="I103" s="8">
        <f t="shared" si="10"/>
        <v>0</v>
      </c>
      <c r="J103" s="7">
        <v>0</v>
      </c>
      <c r="K103" s="8">
        <f t="shared" si="11"/>
        <v>0</v>
      </c>
      <c r="L103" s="172"/>
      <c r="M103" s="173"/>
      <c r="N103" s="173"/>
      <c r="O103" s="174"/>
      <c r="P103" s="82">
        <f t="shared" si="12"/>
        <v>0</v>
      </c>
      <c r="Q103" s="10">
        <f t="shared" si="13"/>
        <v>0</v>
      </c>
    </row>
    <row r="104" spans="1:18" ht="28.5">
      <c r="A104" s="19"/>
      <c r="B104" s="84" t="s">
        <v>104</v>
      </c>
      <c r="C104" s="75">
        <v>75</v>
      </c>
      <c r="D104" s="166"/>
      <c r="E104" s="167"/>
      <c r="F104" s="167"/>
      <c r="G104" s="168"/>
      <c r="H104" s="7">
        <v>5</v>
      </c>
      <c r="I104" s="8">
        <f t="shared" si="10"/>
        <v>281.25</v>
      </c>
      <c r="J104" s="7">
        <v>0</v>
      </c>
      <c r="K104" s="8">
        <f t="shared" si="11"/>
        <v>0</v>
      </c>
      <c r="L104" s="172"/>
      <c r="M104" s="173"/>
      <c r="N104" s="173"/>
      <c r="O104" s="174"/>
      <c r="P104" s="82">
        <f t="shared" si="12"/>
        <v>281.25</v>
      </c>
      <c r="Q104" s="10">
        <f t="shared" si="13"/>
        <v>375</v>
      </c>
    </row>
    <row r="105" spans="1:18" ht="17.25">
      <c r="A105" s="19"/>
      <c r="B105" s="84" t="s">
        <v>108</v>
      </c>
      <c r="C105" s="75">
        <v>75</v>
      </c>
      <c r="D105" s="166"/>
      <c r="E105" s="167"/>
      <c r="F105" s="167"/>
      <c r="G105" s="168"/>
      <c r="H105" s="7">
        <v>0</v>
      </c>
      <c r="I105" s="8">
        <f t="shared" si="10"/>
        <v>0</v>
      </c>
      <c r="J105" s="7">
        <v>0</v>
      </c>
      <c r="K105" s="8">
        <f t="shared" si="11"/>
        <v>0</v>
      </c>
      <c r="L105" s="172"/>
      <c r="M105" s="173"/>
      <c r="N105" s="173"/>
      <c r="O105" s="174"/>
      <c r="P105" s="82">
        <f t="shared" si="12"/>
        <v>0</v>
      </c>
      <c r="Q105" s="10">
        <f t="shared" si="13"/>
        <v>0</v>
      </c>
    </row>
    <row r="106" spans="1:18" ht="17.25">
      <c r="A106" s="19"/>
      <c r="B106" s="84" t="s">
        <v>109</v>
      </c>
      <c r="C106" s="75">
        <v>90</v>
      </c>
      <c r="D106" s="166"/>
      <c r="E106" s="167"/>
      <c r="F106" s="167"/>
      <c r="G106" s="168"/>
      <c r="H106" s="7">
        <v>3</v>
      </c>
      <c r="I106" s="8">
        <f t="shared" si="10"/>
        <v>202.5</v>
      </c>
      <c r="J106" s="7">
        <v>0</v>
      </c>
      <c r="K106" s="8">
        <f t="shared" si="11"/>
        <v>0</v>
      </c>
      <c r="L106" s="172"/>
      <c r="M106" s="173"/>
      <c r="N106" s="173"/>
      <c r="O106" s="174"/>
      <c r="P106" s="82">
        <f t="shared" si="12"/>
        <v>202.5</v>
      </c>
      <c r="Q106" s="10">
        <f t="shared" si="13"/>
        <v>270</v>
      </c>
      <c r="R106" t="s">
        <v>151</v>
      </c>
    </row>
    <row r="107" spans="1:18" ht="17.25">
      <c r="A107" s="19"/>
      <c r="B107" s="84" t="s">
        <v>105</v>
      </c>
      <c r="C107" s="75">
        <v>235</v>
      </c>
      <c r="D107" s="166"/>
      <c r="E107" s="167"/>
      <c r="F107" s="167"/>
      <c r="G107" s="168"/>
      <c r="H107" s="7">
        <v>0</v>
      </c>
      <c r="I107" s="8">
        <f t="shared" si="10"/>
        <v>0</v>
      </c>
      <c r="J107" s="7">
        <v>0</v>
      </c>
      <c r="K107" s="8">
        <f t="shared" si="11"/>
        <v>0</v>
      </c>
      <c r="L107" s="172"/>
      <c r="M107" s="173"/>
      <c r="N107" s="173"/>
      <c r="O107" s="174"/>
      <c r="P107" s="82">
        <f t="shared" si="12"/>
        <v>0</v>
      </c>
      <c r="Q107" s="10">
        <f t="shared" si="13"/>
        <v>0</v>
      </c>
    </row>
    <row r="108" spans="1:18" ht="17.25">
      <c r="A108" s="19"/>
      <c r="B108" s="84" t="s">
        <v>106</v>
      </c>
      <c r="C108" s="75">
        <v>350</v>
      </c>
      <c r="D108" s="166"/>
      <c r="E108" s="167"/>
      <c r="F108" s="167"/>
      <c r="G108" s="168"/>
      <c r="H108" s="7">
        <v>0</v>
      </c>
      <c r="I108" s="8">
        <f t="shared" si="10"/>
        <v>0</v>
      </c>
      <c r="J108" s="7">
        <v>0</v>
      </c>
      <c r="K108" s="8">
        <f t="shared" si="11"/>
        <v>0</v>
      </c>
      <c r="L108" s="172"/>
      <c r="M108" s="173"/>
      <c r="N108" s="173"/>
      <c r="O108" s="174"/>
      <c r="P108" s="82">
        <f t="shared" si="12"/>
        <v>0</v>
      </c>
      <c r="Q108" s="10">
        <f t="shared" si="13"/>
        <v>0</v>
      </c>
    </row>
    <row r="109" spans="1:18" ht="17.25">
      <c r="A109" s="19"/>
      <c r="B109" s="84" t="s">
        <v>152</v>
      </c>
      <c r="C109" s="75">
        <v>90</v>
      </c>
      <c r="D109" s="166"/>
      <c r="E109" s="167"/>
      <c r="F109" s="167"/>
      <c r="G109" s="168"/>
      <c r="H109" s="7">
        <v>2</v>
      </c>
      <c r="I109" s="8">
        <f t="shared" si="10"/>
        <v>135</v>
      </c>
      <c r="J109" s="7">
        <v>0</v>
      </c>
      <c r="K109" s="8">
        <f t="shared" si="11"/>
        <v>0</v>
      </c>
      <c r="L109" s="172"/>
      <c r="M109" s="173"/>
      <c r="N109" s="173"/>
      <c r="O109" s="174"/>
      <c r="P109" s="82">
        <f t="shared" si="12"/>
        <v>135</v>
      </c>
      <c r="Q109" s="10">
        <f t="shared" si="13"/>
        <v>180</v>
      </c>
    </row>
    <row r="110" spans="1:18" ht="17.25">
      <c r="A110" s="19"/>
      <c r="B110" s="84" t="s">
        <v>153</v>
      </c>
      <c r="C110" s="75">
        <v>110</v>
      </c>
      <c r="D110" s="167"/>
      <c r="E110" s="167"/>
      <c r="F110" s="167"/>
      <c r="G110" s="168"/>
      <c r="H110" s="7">
        <v>1</v>
      </c>
      <c r="I110" s="8">
        <f t="shared" si="10"/>
        <v>82.5</v>
      </c>
      <c r="J110" s="7">
        <v>0</v>
      </c>
      <c r="K110" s="8">
        <f t="shared" si="11"/>
        <v>0</v>
      </c>
      <c r="L110" s="172"/>
      <c r="M110" s="173"/>
      <c r="N110" s="173"/>
      <c r="O110" s="174"/>
      <c r="P110" s="82">
        <f t="shared" si="12"/>
        <v>82.5</v>
      </c>
      <c r="Q110" s="10">
        <f t="shared" si="13"/>
        <v>110</v>
      </c>
    </row>
    <row r="111" spans="1:18" ht="17.25">
      <c r="A111" s="19"/>
      <c r="B111" s="84" t="s">
        <v>129</v>
      </c>
      <c r="C111" s="75"/>
      <c r="D111" s="167"/>
      <c r="E111" s="167"/>
      <c r="F111" s="167"/>
      <c r="G111" s="168"/>
      <c r="H111" s="7">
        <v>0</v>
      </c>
      <c r="I111" s="8">
        <f t="shared" si="10"/>
        <v>0</v>
      </c>
      <c r="J111" s="7">
        <v>0</v>
      </c>
      <c r="K111" s="8">
        <f t="shared" si="11"/>
        <v>0</v>
      </c>
      <c r="L111" s="172"/>
      <c r="M111" s="173"/>
      <c r="N111" s="173"/>
      <c r="O111" s="174"/>
      <c r="P111" s="82">
        <f t="shared" si="12"/>
        <v>0</v>
      </c>
      <c r="Q111" s="10">
        <f t="shared" si="13"/>
        <v>0</v>
      </c>
    </row>
    <row r="112" spans="1:18" ht="28.5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14</v>
      </c>
      <c r="I112" s="12">
        <f>SUM(I92:I111)</f>
        <v>963.75</v>
      </c>
      <c r="J112" s="12">
        <f>SUM(J92:J111)</f>
        <v>0</v>
      </c>
      <c r="K112" s="12">
        <f>SUM(K92:K111)</f>
        <v>0</v>
      </c>
      <c r="L112" s="13"/>
      <c r="M112" s="13"/>
      <c r="N112" s="13"/>
      <c r="O112" s="13"/>
      <c r="P112" s="12">
        <f>SUM(P92:P111)</f>
        <v>963.75</v>
      </c>
      <c r="Q112" s="12">
        <f>SUM(Q92:Q111)</f>
        <v>1285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79"/>
      <c r="B114" s="80"/>
      <c r="C114" s="80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75" t="s">
        <v>8</v>
      </c>
      <c r="N114" s="33" t="s">
        <v>112</v>
      </c>
      <c r="O114" s="75" t="s">
        <v>10</v>
      </c>
      <c r="P114" s="80"/>
      <c r="Q114" s="81"/>
    </row>
    <row r="115" spans="1:17" ht="17.25">
      <c r="A115" s="19"/>
      <c r="B115" s="84" t="s">
        <v>113</v>
      </c>
      <c r="C115" s="75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4</v>
      </c>
      <c r="M115" s="8">
        <f>L115*C115*0.75</f>
        <v>21</v>
      </c>
      <c r="N115" s="103">
        <v>30</v>
      </c>
      <c r="O115" s="8">
        <f>N115*C115*0.5</f>
        <v>105</v>
      </c>
      <c r="P115" s="82">
        <f>O115+M115</f>
        <v>126</v>
      </c>
      <c r="Q115" s="10">
        <f>L115*C115</f>
        <v>28</v>
      </c>
    </row>
    <row r="116" spans="1:17" ht="17.25">
      <c r="A116" s="19"/>
      <c r="B116" s="84" t="s">
        <v>130</v>
      </c>
      <c r="C116" s="75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2</v>
      </c>
      <c r="M116" s="8">
        <f t="shared" ref="M116:M120" si="14">L116*C116*0.75</f>
        <v>18</v>
      </c>
      <c r="N116" s="102">
        <v>3</v>
      </c>
      <c r="O116" s="8">
        <f t="shared" ref="O116:O120" si="15">N116*C116*0.5</f>
        <v>18</v>
      </c>
      <c r="P116" s="82">
        <f t="shared" ref="P116:P120" si="16">O116+M116</f>
        <v>36</v>
      </c>
      <c r="Q116" s="10">
        <f t="shared" ref="Q116:Q120" si="17">L116*C116</f>
        <v>24</v>
      </c>
    </row>
    <row r="117" spans="1:17" ht="17.25">
      <c r="A117" s="19"/>
      <c r="B117" s="84" t="s">
        <v>131</v>
      </c>
      <c r="C117" s="75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3</v>
      </c>
      <c r="M117" s="8">
        <f t="shared" si="14"/>
        <v>22.5</v>
      </c>
      <c r="N117" s="102">
        <v>7</v>
      </c>
      <c r="O117" s="8">
        <f t="shared" si="15"/>
        <v>35</v>
      </c>
      <c r="P117" s="82">
        <f t="shared" si="16"/>
        <v>57.5</v>
      </c>
      <c r="Q117" s="10">
        <f t="shared" si="17"/>
        <v>30</v>
      </c>
    </row>
    <row r="118" spans="1:17" ht="28.5">
      <c r="A118" s="19"/>
      <c r="B118" s="21" t="s">
        <v>114</v>
      </c>
      <c r="C118" s="75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45</v>
      </c>
      <c r="M118" s="8">
        <f t="shared" si="14"/>
        <v>168.75</v>
      </c>
      <c r="N118" s="102">
        <v>142</v>
      </c>
      <c r="O118" s="8">
        <f t="shared" si="15"/>
        <v>355</v>
      </c>
      <c r="P118" s="82">
        <f t="shared" si="16"/>
        <v>523.75</v>
      </c>
      <c r="Q118" s="10">
        <f t="shared" si="17"/>
        <v>225</v>
      </c>
    </row>
    <row r="119" spans="1:17" ht="17.25">
      <c r="A119" s="22"/>
      <c r="B119" s="21" t="s">
        <v>115</v>
      </c>
      <c r="C119" s="75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16</v>
      </c>
      <c r="M119" s="8">
        <f t="shared" si="14"/>
        <v>96</v>
      </c>
      <c r="N119" s="103">
        <v>22</v>
      </c>
      <c r="O119" s="8">
        <f t="shared" si="15"/>
        <v>88</v>
      </c>
      <c r="P119" s="82">
        <f t="shared" si="16"/>
        <v>184</v>
      </c>
      <c r="Q119" s="10">
        <f t="shared" si="17"/>
        <v>128</v>
      </c>
    </row>
    <row r="120" spans="1:17" ht="17.25">
      <c r="A120" s="22"/>
      <c r="B120" s="21" t="s">
        <v>129</v>
      </c>
      <c r="C120" s="75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82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70</v>
      </c>
      <c r="M121" s="14">
        <f t="shared" ref="M121:Q121" si="18">SUM(M115:M120)</f>
        <v>326.25</v>
      </c>
      <c r="N121" s="14">
        <f t="shared" si="18"/>
        <v>204</v>
      </c>
      <c r="O121" s="14">
        <f t="shared" si="18"/>
        <v>601</v>
      </c>
      <c r="P121" s="14">
        <f t="shared" si="18"/>
        <v>927.25</v>
      </c>
      <c r="Q121" s="14">
        <f t="shared" si="18"/>
        <v>435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29144.5</v>
      </c>
      <c r="Q122" s="23">
        <f>Q89+Q112+Q121</f>
        <v>20518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6087.6</v>
      </c>
      <c r="Q123" s="25">
        <f>D134</f>
        <v>6087.6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4.7875188908601087</v>
      </c>
      <c r="Q124" s="47">
        <f>Q122/Q123</f>
        <v>3.3704579801563832</v>
      </c>
    </row>
    <row r="125" spans="1:17">
      <c r="A125" s="26"/>
      <c r="B125" s="83" t="s">
        <v>119</v>
      </c>
      <c r="C125" s="83" t="s">
        <v>120</v>
      </c>
      <c r="D125" s="83" t="s">
        <v>89</v>
      </c>
      <c r="E125" s="83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3850</v>
      </c>
      <c r="C126" s="29">
        <v>1990</v>
      </c>
      <c r="D126" s="28">
        <f>C126+B126</f>
        <v>5840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3844</v>
      </c>
      <c r="C127" s="29">
        <v>2189</v>
      </c>
      <c r="D127" s="28">
        <f>C127+B127</f>
        <v>6033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61">
        <v>3400</v>
      </c>
      <c r="C128" s="61">
        <v>2570</v>
      </c>
      <c r="D128" s="28">
        <f t="shared" ref="D128:D130" si="19">C128+B128</f>
        <v>5970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04">
        <v>3655</v>
      </c>
      <c r="C129" s="104">
        <v>2600</v>
      </c>
      <c r="D129" s="28">
        <f t="shared" si="19"/>
        <v>6255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3687</v>
      </c>
      <c r="C130" s="1">
        <v>2653</v>
      </c>
      <c r="D130" s="28">
        <f t="shared" si="19"/>
        <v>6340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76">
        <f>SUM(B126:B130)</f>
        <v>18436</v>
      </c>
      <c r="C131" s="76">
        <f t="shared" ref="C131:D131" si="20">SUM(C126:C130)</f>
        <v>12002</v>
      </c>
      <c r="D131" s="76">
        <f t="shared" si="20"/>
        <v>30438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6087.6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6087.6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  <mergeCell ref="A6:Q6"/>
    <mergeCell ref="H7:O88"/>
    <mergeCell ref="A89:C89"/>
    <mergeCell ref="A90:Q90"/>
    <mergeCell ref="D92:G111"/>
    <mergeCell ref="L92:O111"/>
    <mergeCell ref="A1:Q1"/>
    <mergeCell ref="A2:A4"/>
    <mergeCell ref="B2:B4"/>
    <mergeCell ref="C2:C4"/>
    <mergeCell ref="D2:O2"/>
    <mergeCell ref="P2:P4"/>
    <mergeCell ref="Q2:Q4"/>
    <mergeCell ref="D3:O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73" workbookViewId="0">
      <selection activeCell="H7" sqref="H7:O88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85546875" bestFit="1" customWidth="1"/>
    <col min="6" max="6" width="7.140625" bestFit="1" customWidth="1"/>
    <col min="7" max="7" width="6.1406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5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154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75" t="s">
        <v>8</v>
      </c>
      <c r="F4" s="33" t="s">
        <v>9</v>
      </c>
      <c r="G4" s="75" t="s">
        <v>10</v>
      </c>
      <c r="H4" s="75"/>
      <c r="I4" s="75"/>
      <c r="J4" s="75"/>
      <c r="K4" s="75"/>
      <c r="L4" s="75"/>
      <c r="M4" s="75"/>
      <c r="N4" s="75"/>
      <c r="O4" s="75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75"/>
      <c r="F5" s="3">
        <v>5</v>
      </c>
      <c r="G5" s="75"/>
      <c r="H5" s="3">
        <v>6</v>
      </c>
      <c r="I5" s="75"/>
      <c r="J5" s="3">
        <v>7</v>
      </c>
      <c r="K5" s="75"/>
      <c r="L5" s="3">
        <v>8</v>
      </c>
      <c r="M5" s="75"/>
      <c r="N5" s="3">
        <v>9</v>
      </c>
      <c r="O5" s="75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>
        <v>0</v>
      </c>
      <c r="E7" s="8">
        <f>D7*C7*0.75</f>
        <v>0</v>
      </c>
      <c r="F7" s="7"/>
      <c r="G7" s="75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82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>
        <v>0</v>
      </c>
      <c r="E8" s="8">
        <f t="shared" ref="E8:E71" si="0">D8*C8*0.75</f>
        <v>0</v>
      </c>
      <c r="F8" s="7">
        <v>180</v>
      </c>
      <c r="G8" s="75">
        <f t="shared" ref="G8:G71" si="1">F8*C8*0.5</f>
        <v>5850</v>
      </c>
      <c r="H8" s="160"/>
      <c r="I8" s="161"/>
      <c r="J8" s="161"/>
      <c r="K8" s="161"/>
      <c r="L8" s="161"/>
      <c r="M8" s="161"/>
      <c r="N8" s="161"/>
      <c r="O8" s="162"/>
      <c r="P8" s="82">
        <f t="shared" ref="P8:P71" si="2">G8+E8</f>
        <v>5850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0</v>
      </c>
      <c r="E9" s="8">
        <f t="shared" si="0"/>
        <v>0</v>
      </c>
      <c r="F9" s="7"/>
      <c r="G9" s="75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82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>
        <v>0</v>
      </c>
      <c r="E10" s="8">
        <f t="shared" si="0"/>
        <v>0</v>
      </c>
      <c r="F10" s="7"/>
      <c r="G10" s="75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82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>
        <v>0</v>
      </c>
      <c r="E11" s="8">
        <f t="shared" si="0"/>
        <v>0</v>
      </c>
      <c r="F11" s="7"/>
      <c r="G11" s="75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82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>
        <v>0</v>
      </c>
      <c r="E12" s="8">
        <f t="shared" si="0"/>
        <v>0</v>
      </c>
      <c r="F12" s="7"/>
      <c r="G12" s="75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82">
        <f t="shared" si="2"/>
        <v>0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7">
        <v>226</v>
      </c>
      <c r="E13" s="8">
        <f t="shared" si="0"/>
        <v>12712.5</v>
      </c>
      <c r="F13" s="7">
        <v>279</v>
      </c>
      <c r="G13" s="75">
        <f t="shared" si="1"/>
        <v>10462.5</v>
      </c>
      <c r="H13" s="160"/>
      <c r="I13" s="161"/>
      <c r="J13" s="161"/>
      <c r="K13" s="161"/>
      <c r="L13" s="161"/>
      <c r="M13" s="161"/>
      <c r="N13" s="161"/>
      <c r="O13" s="162"/>
      <c r="P13" s="82">
        <f t="shared" si="2"/>
        <v>23175</v>
      </c>
      <c r="Q13" s="10">
        <f t="shared" si="3"/>
        <v>16950</v>
      </c>
    </row>
    <row r="14" spans="1:17" ht="17.25">
      <c r="A14" s="4"/>
      <c r="B14" s="5" t="s">
        <v>18</v>
      </c>
      <c r="C14" s="6">
        <v>75</v>
      </c>
      <c r="D14" s="7">
        <v>0</v>
      </c>
      <c r="E14" s="8">
        <f t="shared" si="0"/>
        <v>0</v>
      </c>
      <c r="F14" s="7"/>
      <c r="G14" s="75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82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0</v>
      </c>
      <c r="E15" s="8">
        <f t="shared" si="0"/>
        <v>0</v>
      </c>
      <c r="F15" s="7"/>
      <c r="G15" s="75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82">
        <f t="shared" si="2"/>
        <v>0</v>
      </c>
      <c r="Q15" s="10">
        <f t="shared" si="3"/>
        <v>0</v>
      </c>
    </row>
    <row r="16" spans="1:17" ht="17.25">
      <c r="A16" s="4"/>
      <c r="B16" s="5" t="s">
        <v>20</v>
      </c>
      <c r="C16" s="6">
        <v>75</v>
      </c>
      <c r="D16" s="7">
        <v>10</v>
      </c>
      <c r="E16" s="8">
        <f t="shared" si="0"/>
        <v>562.5</v>
      </c>
      <c r="F16" s="7"/>
      <c r="G16" s="75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82">
        <f t="shared" si="2"/>
        <v>562.5</v>
      </c>
      <c r="Q16" s="10">
        <f t="shared" si="3"/>
        <v>750</v>
      </c>
    </row>
    <row r="17" spans="1:17" ht="17.25">
      <c r="A17" s="4"/>
      <c r="B17" s="5" t="s">
        <v>21</v>
      </c>
      <c r="C17" s="6">
        <v>82</v>
      </c>
      <c r="D17" s="7">
        <v>4</v>
      </c>
      <c r="E17" s="8">
        <f t="shared" si="0"/>
        <v>246</v>
      </c>
      <c r="F17" s="7"/>
      <c r="G17" s="75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82">
        <f t="shared" si="2"/>
        <v>246</v>
      </c>
      <c r="Q17" s="10">
        <f t="shared" si="3"/>
        <v>328</v>
      </c>
    </row>
    <row r="18" spans="1:17" ht="17.25">
      <c r="A18" s="4"/>
      <c r="B18" s="5" t="s">
        <v>22</v>
      </c>
      <c r="C18" s="6">
        <v>84</v>
      </c>
      <c r="D18" s="7">
        <v>0</v>
      </c>
      <c r="E18" s="8">
        <f t="shared" si="0"/>
        <v>0</v>
      </c>
      <c r="F18" s="7"/>
      <c r="G18" s="75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82">
        <f t="shared" si="2"/>
        <v>0</v>
      </c>
      <c r="Q18" s="10">
        <f t="shared" si="3"/>
        <v>0</v>
      </c>
    </row>
    <row r="19" spans="1:17" ht="17.25">
      <c r="A19" s="4"/>
      <c r="B19" s="5" t="s">
        <v>23</v>
      </c>
      <c r="C19" s="6">
        <v>110</v>
      </c>
      <c r="D19" s="7">
        <v>33</v>
      </c>
      <c r="E19" s="8">
        <f t="shared" si="0"/>
        <v>2722.5</v>
      </c>
      <c r="F19" s="7"/>
      <c r="G19" s="75">
        <f t="shared" si="1"/>
        <v>0</v>
      </c>
      <c r="H19" s="160"/>
      <c r="I19" s="161"/>
      <c r="J19" s="161"/>
      <c r="K19" s="161"/>
      <c r="L19" s="161"/>
      <c r="M19" s="161"/>
      <c r="N19" s="161"/>
      <c r="O19" s="162"/>
      <c r="P19" s="82">
        <f t="shared" si="2"/>
        <v>2722.5</v>
      </c>
      <c r="Q19" s="10">
        <f t="shared" si="3"/>
        <v>3630</v>
      </c>
    </row>
    <row r="20" spans="1:17" ht="17.25">
      <c r="A20" s="4"/>
      <c r="B20" s="5" t="s">
        <v>83</v>
      </c>
      <c r="C20" s="75">
        <v>110</v>
      </c>
      <c r="D20" s="7">
        <v>0</v>
      </c>
      <c r="E20" s="8">
        <f t="shared" si="0"/>
        <v>0</v>
      </c>
      <c r="F20" s="7"/>
      <c r="G20" s="75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82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75">
        <v>150</v>
      </c>
      <c r="D21" s="7">
        <v>0</v>
      </c>
      <c r="E21" s="8">
        <f t="shared" si="0"/>
        <v>0</v>
      </c>
      <c r="F21" s="7"/>
      <c r="G21" s="75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82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1</v>
      </c>
      <c r="E22" s="8">
        <f t="shared" si="0"/>
        <v>116.25</v>
      </c>
      <c r="F22" s="7"/>
      <c r="G22" s="75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82">
        <f t="shared" si="2"/>
        <v>116.25</v>
      </c>
      <c r="Q22" s="10">
        <f t="shared" si="3"/>
        <v>155</v>
      </c>
    </row>
    <row r="23" spans="1:17" ht="17.25">
      <c r="A23" s="4"/>
      <c r="B23" s="5" t="s">
        <v>25</v>
      </c>
      <c r="C23" s="6">
        <v>48</v>
      </c>
      <c r="D23" s="7">
        <v>0</v>
      </c>
      <c r="E23" s="8">
        <f t="shared" si="0"/>
        <v>0</v>
      </c>
      <c r="F23" s="7"/>
      <c r="G23" s="75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82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>
        <v>0</v>
      </c>
      <c r="E24" s="8">
        <f t="shared" si="0"/>
        <v>0</v>
      </c>
      <c r="F24" s="7"/>
      <c r="G24" s="75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82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>
        <v>0</v>
      </c>
      <c r="E25" s="8">
        <f t="shared" si="0"/>
        <v>0</v>
      </c>
      <c r="F25" s="7">
        <v>8</v>
      </c>
      <c r="G25" s="75">
        <f t="shared" si="1"/>
        <v>296</v>
      </c>
      <c r="H25" s="160"/>
      <c r="I25" s="161"/>
      <c r="J25" s="161"/>
      <c r="K25" s="161"/>
      <c r="L25" s="161"/>
      <c r="M25" s="161"/>
      <c r="N25" s="161"/>
      <c r="O25" s="162"/>
      <c r="P25" s="82">
        <f t="shared" si="2"/>
        <v>296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>
        <v>0</v>
      </c>
      <c r="E26" s="8">
        <f t="shared" si="0"/>
        <v>0</v>
      </c>
      <c r="F26" s="7">
        <v>15</v>
      </c>
      <c r="G26" s="75">
        <f t="shared" si="1"/>
        <v>585</v>
      </c>
      <c r="H26" s="160"/>
      <c r="I26" s="161"/>
      <c r="J26" s="161"/>
      <c r="K26" s="161"/>
      <c r="L26" s="161"/>
      <c r="M26" s="161"/>
      <c r="N26" s="161"/>
      <c r="O26" s="162"/>
      <c r="P26" s="82">
        <f t="shared" si="2"/>
        <v>585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>
        <v>0</v>
      </c>
      <c r="E27" s="8">
        <f t="shared" si="0"/>
        <v>0</v>
      </c>
      <c r="F27" s="7">
        <v>5</v>
      </c>
      <c r="G27" s="75">
        <f t="shared" si="1"/>
        <v>250</v>
      </c>
      <c r="H27" s="160"/>
      <c r="I27" s="161"/>
      <c r="J27" s="161"/>
      <c r="K27" s="161"/>
      <c r="L27" s="161"/>
      <c r="M27" s="161"/>
      <c r="N27" s="161"/>
      <c r="O27" s="162"/>
      <c r="P27" s="82">
        <f t="shared" si="2"/>
        <v>250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>
        <v>0</v>
      </c>
      <c r="E28" s="8">
        <f t="shared" si="0"/>
        <v>0</v>
      </c>
      <c r="F28" s="7"/>
      <c r="G28" s="75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82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>
        <v>0</v>
      </c>
      <c r="E29" s="8">
        <f t="shared" si="0"/>
        <v>0</v>
      </c>
      <c r="F29" s="7"/>
      <c r="G29" s="75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82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>
        <v>0</v>
      </c>
      <c r="E30" s="8">
        <f t="shared" si="0"/>
        <v>0</v>
      </c>
      <c r="F30" s="7"/>
      <c r="G30" s="75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82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75">
        <v>120</v>
      </c>
      <c r="D31" s="7">
        <v>0</v>
      </c>
      <c r="E31" s="8">
        <f t="shared" si="0"/>
        <v>0</v>
      </c>
      <c r="F31" s="7"/>
      <c r="G31" s="75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82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59">
        <v>0</v>
      </c>
      <c r="E32" s="8">
        <f t="shared" si="0"/>
        <v>0</v>
      </c>
      <c r="F32" s="7"/>
      <c r="G32" s="75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82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59">
        <v>0</v>
      </c>
      <c r="E33" s="8">
        <f t="shared" si="0"/>
        <v>0</v>
      </c>
      <c r="F33" s="7"/>
      <c r="G33" s="75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82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>
        <v>2</v>
      </c>
      <c r="E34" s="8">
        <f t="shared" si="0"/>
        <v>183</v>
      </c>
      <c r="F34" s="7"/>
      <c r="G34" s="75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82">
        <f t="shared" si="2"/>
        <v>183</v>
      </c>
      <c r="Q34" s="10">
        <f t="shared" si="3"/>
        <v>244</v>
      </c>
    </row>
    <row r="35" spans="1:17" ht="17.25">
      <c r="A35" s="4"/>
      <c r="B35" s="5" t="s">
        <v>36</v>
      </c>
      <c r="C35" s="6">
        <v>155</v>
      </c>
      <c r="D35" s="7">
        <v>0</v>
      </c>
      <c r="E35" s="8">
        <f t="shared" si="0"/>
        <v>0</v>
      </c>
      <c r="F35" s="7"/>
      <c r="G35" s="75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82">
        <f t="shared" si="2"/>
        <v>0</v>
      </c>
      <c r="Q35" s="10">
        <f t="shared" si="3"/>
        <v>0</v>
      </c>
    </row>
    <row r="36" spans="1:17" ht="17.25">
      <c r="A36" s="4"/>
      <c r="B36" s="5" t="s">
        <v>37</v>
      </c>
      <c r="C36" s="6">
        <v>165</v>
      </c>
      <c r="D36" s="59">
        <v>0</v>
      </c>
      <c r="E36" s="8">
        <f t="shared" si="0"/>
        <v>0</v>
      </c>
      <c r="F36" s="7"/>
      <c r="G36" s="75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82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59">
        <v>0</v>
      </c>
      <c r="E37" s="8">
        <f t="shared" si="0"/>
        <v>0</v>
      </c>
      <c r="F37" s="7"/>
      <c r="G37" s="75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82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59">
        <v>0</v>
      </c>
      <c r="E38" s="8">
        <f t="shared" si="0"/>
        <v>0</v>
      </c>
      <c r="F38" s="7"/>
      <c r="G38" s="75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82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59">
        <v>0</v>
      </c>
      <c r="E39" s="8">
        <f t="shared" si="0"/>
        <v>0</v>
      </c>
      <c r="F39" s="7"/>
      <c r="G39" s="75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82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>
        <v>0</v>
      </c>
      <c r="E40" s="8">
        <f t="shared" si="0"/>
        <v>0</v>
      </c>
      <c r="F40" s="7"/>
      <c r="G40" s="75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82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>
        <v>0</v>
      </c>
      <c r="E41" s="8">
        <f t="shared" si="0"/>
        <v>0</v>
      </c>
      <c r="F41" s="7"/>
      <c r="G41" s="75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82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>
        <v>0</v>
      </c>
      <c r="E42" s="8">
        <f t="shared" si="0"/>
        <v>0</v>
      </c>
      <c r="F42" s="7"/>
      <c r="G42" s="75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82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>
        <v>0</v>
      </c>
      <c r="E43" s="8">
        <f t="shared" si="0"/>
        <v>0</v>
      </c>
      <c r="F43" s="7"/>
      <c r="G43" s="75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82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59">
        <v>0</v>
      </c>
      <c r="E44" s="8">
        <f t="shared" si="0"/>
        <v>0</v>
      </c>
      <c r="F44" s="7"/>
      <c r="G44" s="75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82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59">
        <v>0</v>
      </c>
      <c r="E45" s="8">
        <f t="shared" si="0"/>
        <v>0</v>
      </c>
      <c r="F45" s="7">
        <v>15</v>
      </c>
      <c r="G45" s="75">
        <f t="shared" si="1"/>
        <v>487.5</v>
      </c>
      <c r="H45" s="160"/>
      <c r="I45" s="161"/>
      <c r="J45" s="161"/>
      <c r="K45" s="161"/>
      <c r="L45" s="161"/>
      <c r="M45" s="161"/>
      <c r="N45" s="161"/>
      <c r="O45" s="162"/>
      <c r="P45" s="82">
        <f t="shared" si="2"/>
        <v>487.5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59">
        <v>0</v>
      </c>
      <c r="E46" s="8">
        <f t="shared" si="0"/>
        <v>0</v>
      </c>
      <c r="F46" s="7"/>
      <c r="G46" s="75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82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59">
        <v>0</v>
      </c>
      <c r="E47" s="8">
        <f t="shared" si="0"/>
        <v>0</v>
      </c>
      <c r="F47" s="7"/>
      <c r="G47" s="75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82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59">
        <v>0</v>
      </c>
      <c r="E48" s="8">
        <f t="shared" si="0"/>
        <v>0</v>
      </c>
      <c r="F48" s="7"/>
      <c r="G48" s="75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82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59">
        <v>2</v>
      </c>
      <c r="E49" s="8">
        <f t="shared" si="0"/>
        <v>57</v>
      </c>
      <c r="F49" s="7">
        <v>8</v>
      </c>
      <c r="G49" s="75">
        <f t="shared" si="1"/>
        <v>152</v>
      </c>
      <c r="H49" s="160"/>
      <c r="I49" s="161"/>
      <c r="J49" s="161"/>
      <c r="K49" s="161"/>
      <c r="L49" s="161"/>
      <c r="M49" s="161"/>
      <c r="N49" s="161"/>
      <c r="O49" s="162"/>
      <c r="P49" s="82">
        <f t="shared" si="2"/>
        <v>209</v>
      </c>
      <c r="Q49" s="10">
        <f t="shared" si="3"/>
        <v>76</v>
      </c>
    </row>
    <row r="50" spans="1:17" ht="17.25">
      <c r="A50" s="4"/>
      <c r="B50" s="5" t="s">
        <v>51</v>
      </c>
      <c r="C50" s="6">
        <v>38</v>
      </c>
      <c r="D50" s="59">
        <v>10</v>
      </c>
      <c r="E50" s="8">
        <f t="shared" si="0"/>
        <v>285</v>
      </c>
      <c r="F50" s="7">
        <v>20</v>
      </c>
      <c r="G50" s="75">
        <f t="shared" si="1"/>
        <v>380</v>
      </c>
      <c r="H50" s="160"/>
      <c r="I50" s="161"/>
      <c r="J50" s="161"/>
      <c r="K50" s="161"/>
      <c r="L50" s="161"/>
      <c r="M50" s="161"/>
      <c r="N50" s="161"/>
      <c r="O50" s="162"/>
      <c r="P50" s="82">
        <f t="shared" si="2"/>
        <v>665</v>
      </c>
      <c r="Q50" s="10">
        <f t="shared" si="3"/>
        <v>380</v>
      </c>
    </row>
    <row r="51" spans="1:17" ht="17.25">
      <c r="A51" s="4"/>
      <c r="B51" s="5" t="s">
        <v>52</v>
      </c>
      <c r="C51" s="6">
        <v>30</v>
      </c>
      <c r="D51" s="59">
        <v>0</v>
      </c>
      <c r="E51" s="8">
        <f t="shared" si="0"/>
        <v>0</v>
      </c>
      <c r="F51" s="7"/>
      <c r="G51" s="75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82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2</v>
      </c>
      <c r="E52" s="8">
        <f t="shared" si="0"/>
        <v>63</v>
      </c>
      <c r="F52" s="7"/>
      <c r="G52" s="75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82">
        <f t="shared" si="2"/>
        <v>63</v>
      </c>
      <c r="Q52" s="10">
        <f t="shared" si="3"/>
        <v>84</v>
      </c>
    </row>
    <row r="53" spans="1:17" ht="17.25">
      <c r="A53" s="4"/>
      <c r="B53" s="5" t="s">
        <v>54</v>
      </c>
      <c r="C53" s="6">
        <v>30</v>
      </c>
      <c r="D53" s="7">
        <v>0</v>
      </c>
      <c r="E53" s="8">
        <f t="shared" si="0"/>
        <v>0</v>
      </c>
      <c r="F53" s="7"/>
      <c r="G53" s="75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82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>
        <v>0</v>
      </c>
      <c r="E54" s="8">
        <f t="shared" si="0"/>
        <v>0</v>
      </c>
      <c r="F54" s="7"/>
      <c r="G54" s="75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82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>
        <v>0</v>
      </c>
      <c r="E55" s="8">
        <f t="shared" si="0"/>
        <v>0</v>
      </c>
      <c r="F55" s="7"/>
      <c r="G55" s="75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82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>
        <v>0</v>
      </c>
      <c r="E56" s="8">
        <f t="shared" si="0"/>
        <v>0</v>
      </c>
      <c r="F56" s="7"/>
      <c r="G56" s="75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82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0</v>
      </c>
      <c r="E57" s="8">
        <f t="shared" si="0"/>
        <v>0</v>
      </c>
      <c r="F57" s="7"/>
      <c r="G57" s="75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82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>
        <v>0</v>
      </c>
      <c r="E58" s="8">
        <f t="shared" si="0"/>
        <v>0</v>
      </c>
      <c r="F58" s="7"/>
      <c r="G58" s="75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82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59">
        <v>0</v>
      </c>
      <c r="E59" s="8">
        <f t="shared" si="0"/>
        <v>0</v>
      </c>
      <c r="F59" s="7"/>
      <c r="G59" s="75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82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75">
        <v>100</v>
      </c>
      <c r="D60" s="7">
        <v>0</v>
      </c>
      <c r="E60" s="8">
        <f t="shared" si="0"/>
        <v>0</v>
      </c>
      <c r="F60" s="7"/>
      <c r="G60" s="75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82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>
        <v>0</v>
      </c>
      <c r="E61" s="8">
        <f t="shared" si="0"/>
        <v>0</v>
      </c>
      <c r="F61" s="7"/>
      <c r="G61" s="75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82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0</v>
      </c>
      <c r="E62" s="8">
        <f t="shared" si="0"/>
        <v>0</v>
      </c>
      <c r="F62" s="7"/>
      <c r="G62" s="75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82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>
        <v>0</v>
      </c>
      <c r="E63" s="8">
        <f t="shared" si="0"/>
        <v>0</v>
      </c>
      <c r="F63" s="7"/>
      <c r="G63" s="75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82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2</v>
      </c>
      <c r="E64" s="8">
        <f t="shared" si="0"/>
        <v>240</v>
      </c>
      <c r="F64" s="7"/>
      <c r="G64" s="75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82">
        <f t="shared" si="2"/>
        <v>240</v>
      </c>
      <c r="Q64" s="10">
        <f t="shared" si="3"/>
        <v>320</v>
      </c>
    </row>
    <row r="65" spans="1:17" ht="17.25">
      <c r="A65" s="4"/>
      <c r="B65" s="5" t="s">
        <v>65</v>
      </c>
      <c r="C65" s="6">
        <v>94</v>
      </c>
      <c r="D65" s="7">
        <v>0</v>
      </c>
      <c r="E65" s="8">
        <f t="shared" si="0"/>
        <v>0</v>
      </c>
      <c r="F65" s="7"/>
      <c r="G65" s="75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82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>
        <v>0</v>
      </c>
      <c r="E66" s="8">
        <f t="shared" si="0"/>
        <v>0</v>
      </c>
      <c r="F66" s="7"/>
      <c r="G66" s="75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82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>
        <v>0</v>
      </c>
      <c r="E67" s="8">
        <f t="shared" si="0"/>
        <v>0</v>
      </c>
      <c r="F67" s="7"/>
      <c r="G67" s="75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82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>
        <v>0</v>
      </c>
      <c r="E68" s="8">
        <f t="shared" si="0"/>
        <v>0</v>
      </c>
      <c r="F68" s="7"/>
      <c r="G68" s="75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82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75">
        <v>75</v>
      </c>
      <c r="D69" s="7">
        <v>0</v>
      </c>
      <c r="E69" s="8">
        <f t="shared" si="0"/>
        <v>0</v>
      </c>
      <c r="F69" s="7"/>
      <c r="G69" s="75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82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0</v>
      </c>
      <c r="E70" s="8">
        <f t="shared" si="0"/>
        <v>0</v>
      </c>
      <c r="F70" s="7"/>
      <c r="G70" s="75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82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75">
        <v>120</v>
      </c>
      <c r="D71" s="7">
        <v>0</v>
      </c>
      <c r="E71" s="8">
        <f t="shared" si="0"/>
        <v>0</v>
      </c>
      <c r="F71" s="7"/>
      <c r="G71" s="75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82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59">
        <v>0</v>
      </c>
      <c r="E72" s="8">
        <f t="shared" ref="E72:E88" si="4">D72*C72*0.75</f>
        <v>0</v>
      </c>
      <c r="F72" s="7"/>
      <c r="G72" s="75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82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>
        <v>0</v>
      </c>
      <c r="E73" s="8">
        <f t="shared" si="4"/>
        <v>0</v>
      </c>
      <c r="F73" s="7"/>
      <c r="G73" s="75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82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78">
        <v>80</v>
      </c>
      <c r="D74" s="7">
        <v>0</v>
      </c>
      <c r="E74" s="8">
        <f t="shared" si="4"/>
        <v>0</v>
      </c>
      <c r="F74" s="7"/>
      <c r="G74" s="75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82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>
        <v>0</v>
      </c>
      <c r="E75" s="8">
        <f t="shared" si="4"/>
        <v>0</v>
      </c>
      <c r="F75" s="7"/>
      <c r="G75" s="75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82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>
        <v>0</v>
      </c>
      <c r="E76" s="8">
        <f t="shared" si="4"/>
        <v>0</v>
      </c>
      <c r="F76" s="7"/>
      <c r="G76" s="75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82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0</v>
      </c>
      <c r="E77" s="8">
        <f t="shared" si="4"/>
        <v>0</v>
      </c>
      <c r="F77" s="7"/>
      <c r="G77" s="75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82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>
        <v>0</v>
      </c>
      <c r="E78" s="8">
        <f t="shared" si="4"/>
        <v>0</v>
      </c>
      <c r="F78" s="7"/>
      <c r="G78" s="75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82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>
        <v>0</v>
      </c>
      <c r="E79" s="8">
        <f t="shared" si="4"/>
        <v>0</v>
      </c>
      <c r="F79" s="7"/>
      <c r="G79" s="75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82">
        <f t="shared" si="6"/>
        <v>0</v>
      </c>
      <c r="Q79" s="10">
        <f t="shared" si="7"/>
        <v>0</v>
      </c>
    </row>
    <row r="80" spans="1:17" ht="17.25">
      <c r="A80" s="75"/>
      <c r="B80" s="5" t="s">
        <v>77</v>
      </c>
      <c r="C80" s="77">
        <v>100</v>
      </c>
      <c r="D80" s="7">
        <v>0</v>
      </c>
      <c r="E80" s="8">
        <f t="shared" si="4"/>
        <v>0</v>
      </c>
      <c r="F80" s="7"/>
      <c r="G80" s="75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82">
        <f t="shared" si="6"/>
        <v>0</v>
      </c>
      <c r="Q80" s="10">
        <f t="shared" si="7"/>
        <v>0</v>
      </c>
    </row>
    <row r="81" spans="1:17" ht="17.25">
      <c r="A81" s="75"/>
      <c r="B81" s="5" t="s">
        <v>78</v>
      </c>
      <c r="C81" s="77">
        <v>150</v>
      </c>
      <c r="D81" s="7">
        <v>0</v>
      </c>
      <c r="E81" s="8">
        <f t="shared" si="4"/>
        <v>0</v>
      </c>
      <c r="F81" s="7"/>
      <c r="G81" s="75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82">
        <f t="shared" si="6"/>
        <v>0</v>
      </c>
      <c r="Q81" s="10">
        <f t="shared" si="7"/>
        <v>0</v>
      </c>
    </row>
    <row r="82" spans="1:17" ht="17.25">
      <c r="A82" s="75"/>
      <c r="B82" s="5" t="s">
        <v>80</v>
      </c>
      <c r="C82" s="75">
        <v>40</v>
      </c>
      <c r="D82" s="7">
        <v>0</v>
      </c>
      <c r="E82" s="8">
        <f t="shared" si="4"/>
        <v>0</v>
      </c>
      <c r="F82" s="7"/>
      <c r="G82" s="75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82">
        <f t="shared" si="6"/>
        <v>0</v>
      </c>
      <c r="Q82" s="10">
        <f t="shared" si="7"/>
        <v>0</v>
      </c>
    </row>
    <row r="83" spans="1:17" ht="17.25">
      <c r="A83" s="75"/>
      <c r="B83" s="5" t="s">
        <v>82</v>
      </c>
      <c r="C83" s="75">
        <v>45</v>
      </c>
      <c r="D83" s="7">
        <v>0</v>
      </c>
      <c r="E83" s="8">
        <f t="shared" si="4"/>
        <v>0</v>
      </c>
      <c r="F83" s="7"/>
      <c r="G83" s="75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82">
        <f t="shared" si="6"/>
        <v>0</v>
      </c>
      <c r="Q83" s="10">
        <f t="shared" si="7"/>
        <v>0</v>
      </c>
    </row>
    <row r="84" spans="1:17" ht="17.25">
      <c r="A84" s="75"/>
      <c r="B84" s="5" t="s">
        <v>129</v>
      </c>
      <c r="C84" s="75"/>
      <c r="D84" s="7"/>
      <c r="E84" s="8">
        <f t="shared" si="4"/>
        <v>0</v>
      </c>
      <c r="F84" s="7"/>
      <c r="G84" s="75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82">
        <f t="shared" si="6"/>
        <v>0</v>
      </c>
      <c r="Q84" s="10">
        <f t="shared" si="7"/>
        <v>0</v>
      </c>
    </row>
    <row r="85" spans="1:17" ht="17.25">
      <c r="A85" s="76"/>
      <c r="B85" s="5" t="s">
        <v>129</v>
      </c>
      <c r="C85" s="75"/>
      <c r="D85" s="7"/>
      <c r="E85" s="8">
        <f t="shared" si="4"/>
        <v>0</v>
      </c>
      <c r="F85" s="7"/>
      <c r="G85" s="75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82">
        <f t="shared" si="6"/>
        <v>0</v>
      </c>
      <c r="Q85" s="10">
        <f t="shared" si="7"/>
        <v>0</v>
      </c>
    </row>
    <row r="86" spans="1:17" ht="17.25">
      <c r="A86" s="76"/>
      <c r="B86" s="5" t="s">
        <v>129</v>
      </c>
      <c r="C86" s="75"/>
      <c r="D86" s="7"/>
      <c r="E86" s="8">
        <f t="shared" si="4"/>
        <v>0</v>
      </c>
      <c r="F86" s="7"/>
      <c r="G86" s="75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82">
        <f t="shared" si="6"/>
        <v>0</v>
      </c>
      <c r="Q86" s="10">
        <f t="shared" si="7"/>
        <v>0</v>
      </c>
    </row>
    <row r="87" spans="1:17" ht="17.25">
      <c r="A87" s="76"/>
      <c r="B87" s="5" t="s">
        <v>129</v>
      </c>
      <c r="C87" s="75"/>
      <c r="D87" s="7"/>
      <c r="E87" s="8">
        <f t="shared" si="4"/>
        <v>0</v>
      </c>
      <c r="F87" s="7"/>
      <c r="G87" s="75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82">
        <f t="shared" si="6"/>
        <v>0</v>
      </c>
      <c r="Q87" s="10">
        <f t="shared" si="7"/>
        <v>0</v>
      </c>
    </row>
    <row r="88" spans="1:17" ht="17.25">
      <c r="A88" s="76"/>
      <c r="B88" s="5" t="s">
        <v>129</v>
      </c>
      <c r="C88" s="75"/>
      <c r="D88" s="7"/>
      <c r="E88" s="8">
        <f t="shared" si="4"/>
        <v>0</v>
      </c>
      <c r="F88" s="7"/>
      <c r="G88" s="75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82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292</v>
      </c>
      <c r="E89" s="12">
        <f t="shared" ref="E89:G89" si="8">SUM(E7:E88)</f>
        <v>17187.75</v>
      </c>
      <c r="F89" s="12">
        <f t="shared" si="8"/>
        <v>530</v>
      </c>
      <c r="G89" s="12">
        <f t="shared" si="8"/>
        <v>18463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35650.75</v>
      </c>
      <c r="Q89" s="12">
        <f t="shared" si="9"/>
        <v>22917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79"/>
      <c r="B91" s="80"/>
      <c r="C91" s="80"/>
      <c r="D91" s="17"/>
      <c r="E91" s="17"/>
      <c r="F91" s="17"/>
      <c r="G91" s="17"/>
      <c r="H91" s="33" t="s">
        <v>91</v>
      </c>
      <c r="I91" s="75" t="s">
        <v>8</v>
      </c>
      <c r="J91" s="33" t="s">
        <v>92</v>
      </c>
      <c r="K91" s="75" t="s">
        <v>10</v>
      </c>
      <c r="L91" s="17"/>
      <c r="M91" s="17"/>
      <c r="N91" s="17"/>
      <c r="O91" s="17"/>
      <c r="P91" s="80"/>
      <c r="Q91" s="81"/>
    </row>
    <row r="92" spans="1:17" ht="17.25">
      <c r="A92" s="19"/>
      <c r="B92" s="84" t="s">
        <v>93</v>
      </c>
      <c r="C92" s="75">
        <v>110</v>
      </c>
      <c r="D92" s="163"/>
      <c r="E92" s="164"/>
      <c r="F92" s="164"/>
      <c r="G92" s="165"/>
      <c r="H92" s="7">
        <v>2</v>
      </c>
      <c r="I92" s="8">
        <f>H92*C92*0.75</f>
        <v>165</v>
      </c>
      <c r="J92" s="7">
        <v>9</v>
      </c>
      <c r="K92" s="8">
        <f>J92*C92*0.5</f>
        <v>495</v>
      </c>
      <c r="L92" s="169"/>
      <c r="M92" s="170"/>
      <c r="N92" s="170"/>
      <c r="O92" s="171"/>
      <c r="P92" s="82">
        <f>K92+I92</f>
        <v>660</v>
      </c>
      <c r="Q92" s="10">
        <f>H92*C92</f>
        <v>220</v>
      </c>
    </row>
    <row r="93" spans="1:17" ht="17.25">
      <c r="A93" s="19"/>
      <c r="B93" s="84" t="s">
        <v>94</v>
      </c>
      <c r="C93" s="75">
        <v>120</v>
      </c>
      <c r="D93" s="166"/>
      <c r="E93" s="167"/>
      <c r="F93" s="167"/>
      <c r="G93" s="168"/>
      <c r="H93" s="7">
        <v>0</v>
      </c>
      <c r="I93" s="8">
        <f t="shared" ref="I93:I111" si="10">H93*C93*0.75</f>
        <v>0</v>
      </c>
      <c r="J93" s="7">
        <v>0</v>
      </c>
      <c r="K93" s="8">
        <f t="shared" ref="K93:K111" si="11">J93*C93*0.5</f>
        <v>0</v>
      </c>
      <c r="L93" s="172"/>
      <c r="M93" s="173"/>
      <c r="N93" s="173"/>
      <c r="O93" s="174"/>
      <c r="P93" s="82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84" t="s">
        <v>95</v>
      </c>
      <c r="C94" s="75">
        <v>140</v>
      </c>
      <c r="D94" s="166"/>
      <c r="E94" s="167"/>
      <c r="F94" s="167"/>
      <c r="G94" s="168"/>
      <c r="H94" s="7">
        <v>2</v>
      </c>
      <c r="I94" s="8">
        <f t="shared" si="10"/>
        <v>210</v>
      </c>
      <c r="J94" s="7">
        <v>2</v>
      </c>
      <c r="K94" s="8">
        <f t="shared" si="11"/>
        <v>140</v>
      </c>
      <c r="L94" s="172"/>
      <c r="M94" s="173"/>
      <c r="N94" s="173"/>
      <c r="O94" s="174"/>
      <c r="P94" s="82">
        <f t="shared" si="12"/>
        <v>350</v>
      </c>
      <c r="Q94" s="10">
        <f t="shared" si="13"/>
        <v>280</v>
      </c>
    </row>
    <row r="95" spans="1:17" ht="28.5">
      <c r="A95" s="19"/>
      <c r="B95" s="84" t="s">
        <v>96</v>
      </c>
      <c r="C95" s="75">
        <v>203</v>
      </c>
      <c r="D95" s="166"/>
      <c r="E95" s="167"/>
      <c r="F95" s="167"/>
      <c r="G95" s="168"/>
      <c r="H95" s="7">
        <v>3</v>
      </c>
      <c r="I95" s="8">
        <f t="shared" si="10"/>
        <v>456.75</v>
      </c>
      <c r="J95" s="7">
        <v>0</v>
      </c>
      <c r="K95" s="8">
        <f t="shared" si="11"/>
        <v>0</v>
      </c>
      <c r="L95" s="172"/>
      <c r="M95" s="173"/>
      <c r="N95" s="173"/>
      <c r="O95" s="174"/>
      <c r="P95" s="82">
        <f t="shared" si="12"/>
        <v>456.75</v>
      </c>
      <c r="Q95" s="10">
        <f t="shared" si="13"/>
        <v>609</v>
      </c>
    </row>
    <row r="96" spans="1:17" ht="17.25">
      <c r="A96" s="19"/>
      <c r="B96" s="84" t="s">
        <v>97</v>
      </c>
      <c r="C96" s="75">
        <v>206</v>
      </c>
      <c r="D96" s="166"/>
      <c r="E96" s="167"/>
      <c r="F96" s="167"/>
      <c r="G96" s="168"/>
      <c r="H96" s="7">
        <v>0</v>
      </c>
      <c r="I96" s="8">
        <f t="shared" si="10"/>
        <v>0</v>
      </c>
      <c r="J96" s="7">
        <v>0</v>
      </c>
      <c r="K96" s="8">
        <f t="shared" si="11"/>
        <v>0</v>
      </c>
      <c r="L96" s="172"/>
      <c r="M96" s="173"/>
      <c r="N96" s="173"/>
      <c r="O96" s="174"/>
      <c r="P96" s="82">
        <f t="shared" si="12"/>
        <v>0</v>
      </c>
      <c r="Q96" s="10">
        <f t="shared" si="13"/>
        <v>0</v>
      </c>
    </row>
    <row r="97" spans="1:17" ht="17.25">
      <c r="A97" s="19"/>
      <c r="B97" s="84" t="s">
        <v>98</v>
      </c>
      <c r="C97" s="75">
        <v>125</v>
      </c>
      <c r="D97" s="166"/>
      <c r="E97" s="167"/>
      <c r="F97" s="167"/>
      <c r="G97" s="168"/>
      <c r="H97" s="7">
        <v>0</v>
      </c>
      <c r="I97" s="8">
        <f t="shared" si="10"/>
        <v>0</v>
      </c>
      <c r="J97" s="7">
        <v>0</v>
      </c>
      <c r="K97" s="8">
        <f t="shared" si="11"/>
        <v>0</v>
      </c>
      <c r="L97" s="172"/>
      <c r="M97" s="173"/>
      <c r="N97" s="173"/>
      <c r="O97" s="174"/>
      <c r="P97" s="82">
        <f t="shared" si="12"/>
        <v>0</v>
      </c>
      <c r="Q97" s="10">
        <f t="shared" si="13"/>
        <v>0</v>
      </c>
    </row>
    <row r="98" spans="1:17" ht="17.25">
      <c r="A98" s="19"/>
      <c r="B98" s="84" t="s">
        <v>99</v>
      </c>
      <c r="C98" s="75">
        <v>125</v>
      </c>
      <c r="D98" s="166"/>
      <c r="E98" s="167"/>
      <c r="F98" s="167"/>
      <c r="G98" s="168"/>
      <c r="H98" s="7">
        <v>0</v>
      </c>
      <c r="I98" s="8">
        <f t="shared" si="10"/>
        <v>0</v>
      </c>
      <c r="J98" s="7">
        <v>1</v>
      </c>
      <c r="K98" s="8">
        <f t="shared" si="11"/>
        <v>62.5</v>
      </c>
      <c r="L98" s="172"/>
      <c r="M98" s="173"/>
      <c r="N98" s="173"/>
      <c r="O98" s="174"/>
      <c r="P98" s="82">
        <f t="shared" si="12"/>
        <v>62.5</v>
      </c>
      <c r="Q98" s="10">
        <f t="shared" si="13"/>
        <v>0</v>
      </c>
    </row>
    <row r="99" spans="1:17" ht="17.25">
      <c r="A99" s="19"/>
      <c r="B99" s="84" t="s">
        <v>100</v>
      </c>
      <c r="C99" s="75">
        <v>100</v>
      </c>
      <c r="D99" s="166"/>
      <c r="E99" s="167"/>
      <c r="F99" s="167"/>
      <c r="G99" s="168"/>
      <c r="H99" s="7">
        <v>0</v>
      </c>
      <c r="I99" s="8">
        <f t="shared" si="10"/>
        <v>0</v>
      </c>
      <c r="J99" s="7">
        <v>0</v>
      </c>
      <c r="K99" s="8">
        <f t="shared" si="11"/>
        <v>0</v>
      </c>
      <c r="L99" s="172"/>
      <c r="M99" s="173"/>
      <c r="N99" s="173"/>
      <c r="O99" s="174"/>
      <c r="P99" s="82">
        <f t="shared" si="12"/>
        <v>0</v>
      </c>
      <c r="Q99" s="10">
        <f t="shared" si="13"/>
        <v>0</v>
      </c>
    </row>
    <row r="100" spans="1:17" ht="17.25">
      <c r="A100" s="19"/>
      <c r="B100" s="84" t="s">
        <v>101</v>
      </c>
      <c r="C100" s="75">
        <v>185</v>
      </c>
      <c r="D100" s="166"/>
      <c r="E100" s="167"/>
      <c r="F100" s="167"/>
      <c r="G100" s="168"/>
      <c r="H100" s="7">
        <v>0</v>
      </c>
      <c r="I100" s="8">
        <f t="shared" si="10"/>
        <v>0</v>
      </c>
      <c r="J100" s="7">
        <v>0</v>
      </c>
      <c r="K100" s="8">
        <f t="shared" si="11"/>
        <v>0</v>
      </c>
      <c r="L100" s="172"/>
      <c r="M100" s="173"/>
      <c r="N100" s="173"/>
      <c r="O100" s="174"/>
      <c r="P100" s="82">
        <f t="shared" si="12"/>
        <v>0</v>
      </c>
      <c r="Q100" s="10">
        <f t="shared" si="13"/>
        <v>0</v>
      </c>
    </row>
    <row r="101" spans="1:17" ht="17.25">
      <c r="A101" s="19"/>
      <c r="B101" s="84" t="s">
        <v>102</v>
      </c>
      <c r="C101" s="75">
        <v>200</v>
      </c>
      <c r="D101" s="166"/>
      <c r="E101" s="167"/>
      <c r="F101" s="167"/>
      <c r="G101" s="168"/>
      <c r="H101" s="7">
        <v>0</v>
      </c>
      <c r="I101" s="8">
        <f t="shared" si="10"/>
        <v>0</v>
      </c>
      <c r="J101" s="7">
        <v>0</v>
      </c>
      <c r="K101" s="8">
        <f t="shared" si="11"/>
        <v>0</v>
      </c>
      <c r="L101" s="172"/>
      <c r="M101" s="173"/>
      <c r="N101" s="173"/>
      <c r="O101" s="174"/>
      <c r="P101" s="82">
        <f t="shared" si="12"/>
        <v>0</v>
      </c>
      <c r="Q101" s="10">
        <f t="shared" si="13"/>
        <v>0</v>
      </c>
    </row>
    <row r="102" spans="1:17" ht="17.25">
      <c r="A102" s="19"/>
      <c r="B102" s="84" t="s">
        <v>107</v>
      </c>
      <c r="C102" s="75">
        <v>120</v>
      </c>
      <c r="D102" s="166"/>
      <c r="E102" s="167"/>
      <c r="F102" s="167"/>
      <c r="G102" s="168"/>
      <c r="H102" s="7">
        <v>0</v>
      </c>
      <c r="I102" s="8">
        <f t="shared" si="10"/>
        <v>0</v>
      </c>
      <c r="J102" s="7">
        <v>0</v>
      </c>
      <c r="K102" s="8">
        <f t="shared" si="11"/>
        <v>0</v>
      </c>
      <c r="L102" s="172"/>
      <c r="M102" s="173"/>
      <c r="N102" s="173"/>
      <c r="O102" s="174"/>
      <c r="P102" s="82">
        <f t="shared" si="12"/>
        <v>0</v>
      </c>
      <c r="Q102" s="10">
        <f t="shared" si="13"/>
        <v>0</v>
      </c>
    </row>
    <row r="103" spans="1:17" ht="17.25">
      <c r="A103" s="19"/>
      <c r="B103" s="84" t="s">
        <v>103</v>
      </c>
      <c r="C103" s="75">
        <v>65</v>
      </c>
      <c r="D103" s="166"/>
      <c r="E103" s="167"/>
      <c r="F103" s="167"/>
      <c r="G103" s="168"/>
      <c r="H103" s="7">
        <v>1</v>
      </c>
      <c r="I103" s="8">
        <f t="shared" si="10"/>
        <v>48.75</v>
      </c>
      <c r="J103" s="7">
        <v>0</v>
      </c>
      <c r="K103" s="8">
        <f t="shared" si="11"/>
        <v>0</v>
      </c>
      <c r="L103" s="172"/>
      <c r="M103" s="173"/>
      <c r="N103" s="173"/>
      <c r="O103" s="174"/>
      <c r="P103" s="82">
        <f t="shared" si="12"/>
        <v>48.75</v>
      </c>
      <c r="Q103" s="10">
        <f t="shared" si="13"/>
        <v>65</v>
      </c>
    </row>
    <row r="104" spans="1:17" ht="17.25">
      <c r="A104" s="19"/>
      <c r="B104" s="84" t="s">
        <v>104</v>
      </c>
      <c r="C104" s="75">
        <v>75</v>
      </c>
      <c r="D104" s="166"/>
      <c r="E104" s="167"/>
      <c r="F104" s="167"/>
      <c r="G104" s="168"/>
      <c r="H104" s="7">
        <v>0</v>
      </c>
      <c r="I104" s="8">
        <f t="shared" si="10"/>
        <v>0</v>
      </c>
      <c r="J104" s="7">
        <v>0</v>
      </c>
      <c r="K104" s="8">
        <f t="shared" si="11"/>
        <v>0</v>
      </c>
      <c r="L104" s="172"/>
      <c r="M104" s="173"/>
      <c r="N104" s="173"/>
      <c r="O104" s="174"/>
      <c r="P104" s="82">
        <f t="shared" si="12"/>
        <v>0</v>
      </c>
      <c r="Q104" s="10">
        <f t="shared" si="13"/>
        <v>0</v>
      </c>
    </row>
    <row r="105" spans="1:17" ht="17.25">
      <c r="A105" s="19"/>
      <c r="B105" s="84" t="s">
        <v>108</v>
      </c>
      <c r="C105" s="75">
        <v>75</v>
      </c>
      <c r="D105" s="166"/>
      <c r="E105" s="167"/>
      <c r="F105" s="167"/>
      <c r="G105" s="168"/>
      <c r="H105" s="7">
        <v>0</v>
      </c>
      <c r="I105" s="8">
        <f t="shared" si="10"/>
        <v>0</v>
      </c>
      <c r="J105" s="7">
        <v>0</v>
      </c>
      <c r="K105" s="8">
        <f t="shared" si="11"/>
        <v>0</v>
      </c>
      <c r="L105" s="172"/>
      <c r="M105" s="173"/>
      <c r="N105" s="173"/>
      <c r="O105" s="174"/>
      <c r="P105" s="82">
        <f t="shared" si="12"/>
        <v>0</v>
      </c>
      <c r="Q105" s="10">
        <f t="shared" si="13"/>
        <v>0</v>
      </c>
    </row>
    <row r="106" spans="1:17" ht="17.25">
      <c r="A106" s="19"/>
      <c r="B106" s="84" t="s">
        <v>109</v>
      </c>
      <c r="C106" s="75">
        <v>90</v>
      </c>
      <c r="D106" s="166"/>
      <c r="E106" s="167"/>
      <c r="F106" s="167"/>
      <c r="G106" s="168"/>
      <c r="H106" s="7">
        <v>0</v>
      </c>
      <c r="I106" s="8">
        <f t="shared" si="10"/>
        <v>0</v>
      </c>
      <c r="J106" s="7">
        <v>0</v>
      </c>
      <c r="K106" s="8">
        <f t="shared" si="11"/>
        <v>0</v>
      </c>
      <c r="L106" s="172"/>
      <c r="M106" s="173"/>
      <c r="N106" s="173"/>
      <c r="O106" s="174"/>
      <c r="P106" s="82">
        <f t="shared" si="12"/>
        <v>0</v>
      </c>
      <c r="Q106" s="10">
        <f t="shared" si="13"/>
        <v>0</v>
      </c>
    </row>
    <row r="107" spans="1:17" ht="17.25">
      <c r="A107" s="19"/>
      <c r="B107" s="84" t="s">
        <v>105</v>
      </c>
      <c r="C107" s="75">
        <v>235</v>
      </c>
      <c r="D107" s="166"/>
      <c r="E107" s="167"/>
      <c r="F107" s="167"/>
      <c r="G107" s="168"/>
      <c r="H107" s="7">
        <v>0</v>
      </c>
      <c r="I107" s="8">
        <f t="shared" si="10"/>
        <v>0</v>
      </c>
      <c r="J107" s="7">
        <v>0</v>
      </c>
      <c r="K107" s="8">
        <f t="shared" si="11"/>
        <v>0</v>
      </c>
      <c r="L107" s="172"/>
      <c r="M107" s="173"/>
      <c r="N107" s="173"/>
      <c r="O107" s="174"/>
      <c r="P107" s="82">
        <f t="shared" si="12"/>
        <v>0</v>
      </c>
      <c r="Q107" s="10">
        <f t="shared" si="13"/>
        <v>0</v>
      </c>
    </row>
    <row r="108" spans="1:17" ht="17.25">
      <c r="A108" s="19"/>
      <c r="B108" s="84" t="s">
        <v>106</v>
      </c>
      <c r="C108" s="75">
        <v>350</v>
      </c>
      <c r="D108" s="166"/>
      <c r="E108" s="167"/>
      <c r="F108" s="167"/>
      <c r="G108" s="168"/>
      <c r="H108" s="7">
        <v>2</v>
      </c>
      <c r="I108" s="8">
        <f t="shared" si="10"/>
        <v>525</v>
      </c>
      <c r="J108" s="7">
        <v>0</v>
      </c>
      <c r="K108" s="8">
        <f t="shared" si="11"/>
        <v>0</v>
      </c>
      <c r="L108" s="172"/>
      <c r="M108" s="173"/>
      <c r="N108" s="173"/>
      <c r="O108" s="174"/>
      <c r="P108" s="82">
        <f t="shared" si="12"/>
        <v>525</v>
      </c>
      <c r="Q108" s="10">
        <f t="shared" si="13"/>
        <v>700</v>
      </c>
    </row>
    <row r="109" spans="1:17" ht="17.25">
      <c r="A109" s="19"/>
      <c r="B109" s="84" t="s">
        <v>129</v>
      </c>
      <c r="C109" s="75"/>
      <c r="D109" s="166"/>
      <c r="E109" s="167"/>
      <c r="F109" s="167"/>
      <c r="G109" s="168"/>
      <c r="H109" s="7">
        <v>0</v>
      </c>
      <c r="I109" s="8">
        <f t="shared" si="10"/>
        <v>0</v>
      </c>
      <c r="J109" s="7">
        <v>0</v>
      </c>
      <c r="K109" s="8">
        <f t="shared" si="11"/>
        <v>0</v>
      </c>
      <c r="L109" s="172"/>
      <c r="M109" s="173"/>
      <c r="N109" s="173"/>
      <c r="O109" s="174"/>
      <c r="P109" s="82">
        <f t="shared" si="12"/>
        <v>0</v>
      </c>
      <c r="Q109" s="10">
        <f t="shared" si="13"/>
        <v>0</v>
      </c>
    </row>
    <row r="110" spans="1:17" ht="17.25">
      <c r="A110" s="19"/>
      <c r="B110" s="84" t="s">
        <v>129</v>
      </c>
      <c r="C110" s="75"/>
      <c r="D110" s="167"/>
      <c r="E110" s="167"/>
      <c r="F110" s="167"/>
      <c r="G110" s="168"/>
      <c r="H110" s="7">
        <v>0</v>
      </c>
      <c r="I110" s="8">
        <f t="shared" si="10"/>
        <v>0</v>
      </c>
      <c r="J110" s="7">
        <v>0</v>
      </c>
      <c r="K110" s="8">
        <f t="shared" si="11"/>
        <v>0</v>
      </c>
      <c r="L110" s="172"/>
      <c r="M110" s="173"/>
      <c r="N110" s="173"/>
      <c r="O110" s="174"/>
      <c r="P110" s="82">
        <f t="shared" si="12"/>
        <v>0</v>
      </c>
      <c r="Q110" s="10">
        <f t="shared" si="13"/>
        <v>0</v>
      </c>
    </row>
    <row r="111" spans="1:17" ht="17.25">
      <c r="A111" s="19"/>
      <c r="B111" s="84" t="s">
        <v>129</v>
      </c>
      <c r="C111" s="75"/>
      <c r="D111" s="167"/>
      <c r="E111" s="167"/>
      <c r="F111" s="167"/>
      <c r="G111" s="168"/>
      <c r="H111" s="7">
        <v>0</v>
      </c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82">
        <f t="shared" si="12"/>
        <v>0</v>
      </c>
      <c r="Q111" s="10">
        <f t="shared" si="13"/>
        <v>0</v>
      </c>
    </row>
    <row r="112" spans="1:17" ht="28.5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10</v>
      </c>
      <c r="I112" s="12">
        <f>SUM(I92:I111)</f>
        <v>1405.5</v>
      </c>
      <c r="J112" s="12">
        <f>SUM(J92:J111)</f>
        <v>12</v>
      </c>
      <c r="K112" s="12">
        <f>SUM(K92:K111)</f>
        <v>697.5</v>
      </c>
      <c r="L112" s="13"/>
      <c r="M112" s="13"/>
      <c r="N112" s="13"/>
      <c r="O112" s="13"/>
      <c r="P112" s="12">
        <f>SUM(P92:P111)</f>
        <v>2103</v>
      </c>
      <c r="Q112" s="12">
        <f>SUM(Q92:Q111)</f>
        <v>1874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79"/>
      <c r="B114" s="80"/>
      <c r="C114" s="80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75" t="s">
        <v>8</v>
      </c>
      <c r="N114" s="33" t="s">
        <v>112</v>
      </c>
      <c r="O114" s="75" t="s">
        <v>10</v>
      </c>
      <c r="P114" s="80"/>
      <c r="Q114" s="81"/>
    </row>
    <row r="115" spans="1:17" ht="17.25">
      <c r="A115" s="19"/>
      <c r="B115" s="84" t="s">
        <v>113</v>
      </c>
      <c r="C115" s="75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28</v>
      </c>
      <c r="M115" s="8">
        <f>L115*C115*0.75</f>
        <v>147</v>
      </c>
      <c r="N115" s="7">
        <v>79</v>
      </c>
      <c r="O115" s="8">
        <f>N115*C115*0.5</f>
        <v>276.5</v>
      </c>
      <c r="P115" s="82">
        <f>O115+M115</f>
        <v>423.5</v>
      </c>
      <c r="Q115" s="10">
        <f>L115*C115</f>
        <v>196</v>
      </c>
    </row>
    <row r="116" spans="1:17" ht="17.25">
      <c r="A116" s="19"/>
      <c r="B116" s="84" t="s">
        <v>130</v>
      </c>
      <c r="C116" s="75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6</v>
      </c>
      <c r="M116" s="8">
        <f t="shared" ref="M116:M120" si="14">L116*C116*0.75</f>
        <v>54</v>
      </c>
      <c r="N116" s="7">
        <v>30</v>
      </c>
      <c r="O116" s="8">
        <f t="shared" ref="O116:O120" si="15">N116*C116*0.5</f>
        <v>180</v>
      </c>
      <c r="P116" s="82">
        <f t="shared" ref="P116:P120" si="16">O116+M116</f>
        <v>234</v>
      </c>
      <c r="Q116" s="10">
        <f t="shared" ref="Q116:Q120" si="17">L116*C116</f>
        <v>72</v>
      </c>
    </row>
    <row r="117" spans="1:17" ht="17.25">
      <c r="A117" s="19"/>
      <c r="B117" s="84" t="s">
        <v>131</v>
      </c>
      <c r="C117" s="75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5</v>
      </c>
      <c r="M117" s="8">
        <f t="shared" si="14"/>
        <v>37.5</v>
      </c>
      <c r="N117" s="7">
        <v>18</v>
      </c>
      <c r="O117" s="8">
        <f t="shared" si="15"/>
        <v>90</v>
      </c>
      <c r="P117" s="82">
        <f t="shared" si="16"/>
        <v>127.5</v>
      </c>
      <c r="Q117" s="10">
        <f t="shared" si="17"/>
        <v>50</v>
      </c>
    </row>
    <row r="118" spans="1:17" ht="28.5">
      <c r="A118" s="19"/>
      <c r="B118" s="21" t="s">
        <v>114</v>
      </c>
      <c r="C118" s="75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78</v>
      </c>
      <c r="M118" s="8">
        <f t="shared" si="14"/>
        <v>292.5</v>
      </c>
      <c r="N118" s="7">
        <v>160</v>
      </c>
      <c r="O118" s="8">
        <f t="shared" si="15"/>
        <v>400</v>
      </c>
      <c r="P118" s="82">
        <f t="shared" si="16"/>
        <v>692.5</v>
      </c>
      <c r="Q118" s="10">
        <f t="shared" si="17"/>
        <v>390</v>
      </c>
    </row>
    <row r="119" spans="1:17" ht="17.25">
      <c r="A119" s="22"/>
      <c r="B119" s="21" t="s">
        <v>115</v>
      </c>
      <c r="C119" s="75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22</v>
      </c>
      <c r="M119" s="8">
        <f t="shared" si="14"/>
        <v>132</v>
      </c>
      <c r="N119" s="7">
        <v>25</v>
      </c>
      <c r="O119" s="8">
        <f t="shared" si="15"/>
        <v>100</v>
      </c>
      <c r="P119" s="82">
        <f t="shared" si="16"/>
        <v>232</v>
      </c>
      <c r="Q119" s="10">
        <f t="shared" si="17"/>
        <v>176</v>
      </c>
    </row>
    <row r="120" spans="1:17" ht="17.25">
      <c r="A120" s="22"/>
      <c r="B120" s="21" t="s">
        <v>129</v>
      </c>
      <c r="C120" s="75"/>
      <c r="D120" s="175"/>
      <c r="E120" s="176"/>
      <c r="F120" s="176"/>
      <c r="G120" s="176"/>
      <c r="H120" s="176"/>
      <c r="I120" s="176"/>
      <c r="J120" s="176"/>
      <c r="K120" s="177"/>
      <c r="L120" s="7">
        <v>0</v>
      </c>
      <c r="M120" s="8">
        <f t="shared" si="14"/>
        <v>0</v>
      </c>
      <c r="N120" s="7">
        <v>0</v>
      </c>
      <c r="O120" s="8">
        <f t="shared" si="15"/>
        <v>0</v>
      </c>
      <c r="P120" s="82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139</v>
      </c>
      <c r="M121" s="14">
        <f t="shared" ref="M121:Q121" si="18">SUM(M115:M120)</f>
        <v>663</v>
      </c>
      <c r="N121" s="14">
        <f t="shared" si="18"/>
        <v>312</v>
      </c>
      <c r="O121" s="14">
        <f t="shared" si="18"/>
        <v>1046.5</v>
      </c>
      <c r="P121" s="14">
        <f t="shared" si="18"/>
        <v>1709.5</v>
      </c>
      <c r="Q121" s="14">
        <f t="shared" si="18"/>
        <v>884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39463.25</v>
      </c>
      <c r="Q122" s="23">
        <f>Q89+Q112+Q121</f>
        <v>25675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7993.8</v>
      </c>
      <c r="Q123" s="25">
        <f>D134</f>
        <v>7993.8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4.9367322174685384</v>
      </c>
      <c r="Q124" s="47">
        <f>Q122/Q123</f>
        <v>3.2118641947509321</v>
      </c>
    </row>
    <row r="125" spans="1:17">
      <c r="A125" s="26"/>
      <c r="B125" s="83" t="s">
        <v>119</v>
      </c>
      <c r="C125" s="83" t="s">
        <v>120</v>
      </c>
      <c r="D125" s="83" t="s">
        <v>89</v>
      </c>
      <c r="E125" s="83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4655</v>
      </c>
      <c r="C126" s="29">
        <v>4210</v>
      </c>
      <c r="D126" s="28">
        <f>C126+B126</f>
        <v>8865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4250</v>
      </c>
      <c r="C127" s="29">
        <v>3920</v>
      </c>
      <c r="D127" s="28">
        <f>C127+B127</f>
        <v>8170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4009</v>
      </c>
      <c r="C128" s="31">
        <v>3920</v>
      </c>
      <c r="D128" s="28">
        <f t="shared" ref="D128:D130" si="19">C128+B128</f>
        <v>7929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3460</v>
      </c>
      <c r="C129" s="1">
        <v>3980</v>
      </c>
      <c r="D129" s="28">
        <f t="shared" si="19"/>
        <v>7440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3940</v>
      </c>
      <c r="C130" s="1">
        <v>3625</v>
      </c>
      <c r="D130" s="28">
        <f t="shared" si="19"/>
        <v>7565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76">
        <f>SUM(B126:B130)</f>
        <v>20314</v>
      </c>
      <c r="C131" s="76">
        <f t="shared" ref="C131:D131" si="20">SUM(C126:C130)</f>
        <v>19655</v>
      </c>
      <c r="D131" s="76">
        <f t="shared" si="20"/>
        <v>39969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7993.8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7993.8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  <mergeCell ref="A6:Q6"/>
    <mergeCell ref="H7:O88"/>
    <mergeCell ref="A89:C89"/>
    <mergeCell ref="A90:Q90"/>
    <mergeCell ref="D92:G111"/>
    <mergeCell ref="L92:O111"/>
    <mergeCell ref="A1:Q1"/>
    <mergeCell ref="A2:A4"/>
    <mergeCell ref="B2:B4"/>
    <mergeCell ref="C2:C4"/>
    <mergeCell ref="D2:O2"/>
    <mergeCell ref="P2:P4"/>
    <mergeCell ref="Q2:Q4"/>
    <mergeCell ref="D3:O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03" workbookViewId="0">
      <selection activeCell="C126" sqref="C126:C130"/>
    </sheetView>
  </sheetViews>
  <sheetFormatPr defaultRowHeight="15"/>
  <cols>
    <col min="1" max="1" width="5.42578125" bestFit="1" customWidth="1"/>
    <col min="2" max="2" width="15.42578125" bestFit="1" customWidth="1"/>
    <col min="3" max="3" width="9.140625" bestFit="1" customWidth="1"/>
    <col min="4" max="5" width="5.42578125" bestFit="1" customWidth="1"/>
    <col min="6" max="6" width="7.140625" bestFit="1" customWidth="1"/>
    <col min="7" max="7" width="6.140625" bestFit="1" customWidth="1"/>
    <col min="8" max="8" width="5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5.42578125" bestFit="1" customWidth="1"/>
    <col min="13" max="13" width="6.140625" bestFit="1" customWidth="1"/>
    <col min="14" max="14" width="6.28515625" bestFit="1" customWidth="1"/>
    <col min="15" max="15" width="5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155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99" t="s">
        <v>8</v>
      </c>
      <c r="F4" s="33" t="s">
        <v>9</v>
      </c>
      <c r="G4" s="99" t="s">
        <v>10</v>
      </c>
      <c r="H4" s="99"/>
      <c r="I4" s="99"/>
      <c r="J4" s="99"/>
      <c r="K4" s="99"/>
      <c r="L4" s="99"/>
      <c r="M4" s="99"/>
      <c r="N4" s="99"/>
      <c r="O4" s="99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99"/>
      <c r="F5" s="3">
        <v>5</v>
      </c>
      <c r="G5" s="99"/>
      <c r="H5" s="3">
        <v>6</v>
      </c>
      <c r="I5" s="99"/>
      <c r="J5" s="3">
        <v>7</v>
      </c>
      <c r="K5" s="99"/>
      <c r="L5" s="3">
        <v>8</v>
      </c>
      <c r="M5" s="99"/>
      <c r="N5" s="3">
        <v>9</v>
      </c>
      <c r="O5" s="99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/>
      <c r="G7" s="99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90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765</v>
      </c>
      <c r="G8" s="99">
        <f t="shared" ref="G8:G71" si="1">F8*C8*0.5</f>
        <v>24862.5</v>
      </c>
      <c r="H8" s="160"/>
      <c r="I8" s="161"/>
      <c r="J8" s="161"/>
      <c r="K8" s="161"/>
      <c r="L8" s="161"/>
      <c r="M8" s="161"/>
      <c r="N8" s="161"/>
      <c r="O8" s="162"/>
      <c r="P8" s="90">
        <f t="shared" ref="P8:P71" si="2">G8+E8</f>
        <v>24862.5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10</v>
      </c>
      <c r="E9" s="8">
        <f t="shared" si="0"/>
        <v>337.5</v>
      </c>
      <c r="F9" s="7"/>
      <c r="G9" s="99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90">
        <f t="shared" si="2"/>
        <v>337.5</v>
      </c>
      <c r="Q9" s="10">
        <f t="shared" si="3"/>
        <v>450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>
        <v>12</v>
      </c>
      <c r="G10" s="99">
        <f t="shared" si="1"/>
        <v>282</v>
      </c>
      <c r="H10" s="160"/>
      <c r="I10" s="161"/>
      <c r="J10" s="161"/>
      <c r="K10" s="161"/>
      <c r="L10" s="161"/>
      <c r="M10" s="161"/>
      <c r="N10" s="161"/>
      <c r="O10" s="162"/>
      <c r="P10" s="90">
        <f t="shared" si="2"/>
        <v>282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99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90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>
        <v>10</v>
      </c>
      <c r="G12" s="99">
        <f t="shared" si="1"/>
        <v>310</v>
      </c>
      <c r="H12" s="160"/>
      <c r="I12" s="161"/>
      <c r="J12" s="161"/>
      <c r="K12" s="161"/>
      <c r="L12" s="161"/>
      <c r="M12" s="161"/>
      <c r="N12" s="161"/>
      <c r="O12" s="162"/>
      <c r="P12" s="90">
        <f t="shared" si="2"/>
        <v>310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7">
        <v>233</v>
      </c>
      <c r="E13" s="8">
        <f t="shared" si="0"/>
        <v>13106.25</v>
      </c>
      <c r="F13" s="7">
        <v>226</v>
      </c>
      <c r="G13" s="99">
        <f t="shared" si="1"/>
        <v>8475</v>
      </c>
      <c r="H13" s="160"/>
      <c r="I13" s="161"/>
      <c r="J13" s="161"/>
      <c r="K13" s="161"/>
      <c r="L13" s="161"/>
      <c r="M13" s="161"/>
      <c r="N13" s="161"/>
      <c r="O13" s="162"/>
      <c r="P13" s="90">
        <f t="shared" si="2"/>
        <v>21581.25</v>
      </c>
      <c r="Q13" s="10">
        <f t="shared" si="3"/>
        <v>17475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/>
      <c r="G14" s="99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90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13</v>
      </c>
      <c r="E15" s="8">
        <f t="shared" si="0"/>
        <v>799.5</v>
      </c>
      <c r="F15" s="7"/>
      <c r="G15" s="99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90">
        <f t="shared" si="2"/>
        <v>799.5</v>
      </c>
      <c r="Q15" s="10">
        <f t="shared" si="3"/>
        <v>1066</v>
      </c>
    </row>
    <row r="16" spans="1:17" ht="28.5">
      <c r="A16" s="4"/>
      <c r="B16" s="5" t="s">
        <v>20</v>
      </c>
      <c r="C16" s="6">
        <v>75</v>
      </c>
      <c r="D16" s="7">
        <v>19</v>
      </c>
      <c r="E16" s="8">
        <f t="shared" si="0"/>
        <v>1068.75</v>
      </c>
      <c r="F16" s="7"/>
      <c r="G16" s="99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90">
        <f t="shared" si="2"/>
        <v>1068.75</v>
      </c>
      <c r="Q16" s="10">
        <f t="shared" si="3"/>
        <v>1425</v>
      </c>
    </row>
    <row r="17" spans="1:17" ht="17.25">
      <c r="A17" s="4"/>
      <c r="B17" s="5" t="s">
        <v>21</v>
      </c>
      <c r="C17" s="6">
        <v>82</v>
      </c>
      <c r="D17" s="7"/>
      <c r="E17" s="8">
        <f t="shared" si="0"/>
        <v>0</v>
      </c>
      <c r="F17" s="7"/>
      <c r="G17" s="99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90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5</v>
      </c>
      <c r="E18" s="8">
        <f t="shared" si="0"/>
        <v>315</v>
      </c>
      <c r="F18" s="7"/>
      <c r="G18" s="99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90">
        <f t="shared" si="2"/>
        <v>315</v>
      </c>
      <c r="Q18" s="10">
        <f t="shared" si="3"/>
        <v>420</v>
      </c>
    </row>
    <row r="19" spans="1:17" ht="17.25">
      <c r="A19" s="4"/>
      <c r="B19" s="5" t="s">
        <v>23</v>
      </c>
      <c r="C19" s="6">
        <v>110</v>
      </c>
      <c r="D19" s="7">
        <v>25</v>
      </c>
      <c r="E19" s="8">
        <f t="shared" si="0"/>
        <v>2062.5</v>
      </c>
      <c r="F19" s="7"/>
      <c r="G19" s="99">
        <f t="shared" si="1"/>
        <v>0</v>
      </c>
      <c r="H19" s="160"/>
      <c r="I19" s="161"/>
      <c r="J19" s="161"/>
      <c r="K19" s="161"/>
      <c r="L19" s="161"/>
      <c r="M19" s="161"/>
      <c r="N19" s="161"/>
      <c r="O19" s="162"/>
      <c r="P19" s="90">
        <f t="shared" si="2"/>
        <v>2062.5</v>
      </c>
      <c r="Q19" s="10">
        <f t="shared" si="3"/>
        <v>2750</v>
      </c>
    </row>
    <row r="20" spans="1:17" ht="17.25">
      <c r="A20" s="4"/>
      <c r="B20" s="5" t="s">
        <v>83</v>
      </c>
      <c r="C20" s="99">
        <v>110</v>
      </c>
      <c r="D20" s="7"/>
      <c r="E20" s="8">
        <f t="shared" si="0"/>
        <v>0</v>
      </c>
      <c r="F20" s="7"/>
      <c r="G20" s="99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90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99">
        <v>150</v>
      </c>
      <c r="D21" s="7"/>
      <c r="E21" s="8">
        <f t="shared" si="0"/>
        <v>0</v>
      </c>
      <c r="F21" s="7"/>
      <c r="G21" s="99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90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1</v>
      </c>
      <c r="E22" s="8">
        <f t="shared" si="0"/>
        <v>116.25</v>
      </c>
      <c r="F22" s="7"/>
      <c r="G22" s="99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90">
        <f t="shared" si="2"/>
        <v>116.25</v>
      </c>
      <c r="Q22" s="10">
        <f t="shared" si="3"/>
        <v>155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/>
      <c r="G23" s="99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90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99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90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7">
        <v>53</v>
      </c>
      <c r="G25" s="99">
        <f t="shared" si="1"/>
        <v>1961</v>
      </c>
      <c r="H25" s="160"/>
      <c r="I25" s="161"/>
      <c r="J25" s="161"/>
      <c r="K25" s="161"/>
      <c r="L25" s="161"/>
      <c r="M25" s="161"/>
      <c r="N25" s="161"/>
      <c r="O25" s="162"/>
      <c r="P25" s="90">
        <f t="shared" si="2"/>
        <v>1961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/>
      <c r="G26" s="99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90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99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90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>
        <v>17</v>
      </c>
      <c r="G28" s="99">
        <f t="shared" si="1"/>
        <v>901</v>
      </c>
      <c r="H28" s="160"/>
      <c r="I28" s="161"/>
      <c r="J28" s="161"/>
      <c r="K28" s="161"/>
      <c r="L28" s="161"/>
      <c r="M28" s="161"/>
      <c r="N28" s="161"/>
      <c r="O28" s="162"/>
      <c r="P28" s="90">
        <f t="shared" si="2"/>
        <v>901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>
        <v>6</v>
      </c>
      <c r="G29" s="99">
        <f t="shared" si="1"/>
        <v>318</v>
      </c>
      <c r="H29" s="160"/>
      <c r="I29" s="161"/>
      <c r="J29" s="161"/>
      <c r="K29" s="161"/>
      <c r="L29" s="161"/>
      <c r="M29" s="161"/>
      <c r="N29" s="161"/>
      <c r="O29" s="162"/>
      <c r="P29" s="90">
        <f t="shared" si="2"/>
        <v>318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99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90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99">
        <v>120</v>
      </c>
      <c r="D31" s="7"/>
      <c r="E31" s="8">
        <f t="shared" si="0"/>
        <v>0</v>
      </c>
      <c r="F31" s="7"/>
      <c r="G31" s="99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90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99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90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99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90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99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90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2</v>
      </c>
      <c r="E35" s="8">
        <f t="shared" si="0"/>
        <v>232.5</v>
      </c>
      <c r="F35" s="7"/>
      <c r="G35" s="99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90">
        <f t="shared" si="2"/>
        <v>232.5</v>
      </c>
      <c r="Q35" s="10">
        <f t="shared" si="3"/>
        <v>310</v>
      </c>
    </row>
    <row r="36" spans="1:17" ht="17.25">
      <c r="A36" s="4"/>
      <c r="B36" s="5" t="s">
        <v>37</v>
      </c>
      <c r="C36" s="6">
        <v>165</v>
      </c>
      <c r="D36" s="7">
        <v>1</v>
      </c>
      <c r="E36" s="8">
        <f t="shared" si="0"/>
        <v>123.75</v>
      </c>
      <c r="F36" s="7"/>
      <c r="G36" s="99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90">
        <f t="shared" si="2"/>
        <v>123.75</v>
      </c>
      <c r="Q36" s="10">
        <f t="shared" si="3"/>
        <v>165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99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90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58">
        <v>2</v>
      </c>
      <c r="E38" s="8">
        <f t="shared" si="0"/>
        <v>232.5</v>
      </c>
      <c r="F38" s="7"/>
      <c r="G38" s="99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90">
        <f t="shared" si="2"/>
        <v>232.5</v>
      </c>
      <c r="Q38" s="10">
        <f t="shared" si="3"/>
        <v>310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99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90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99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90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99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90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99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90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99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90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59">
        <v>40</v>
      </c>
      <c r="G44" s="99">
        <f t="shared" si="1"/>
        <v>900</v>
      </c>
      <c r="H44" s="160"/>
      <c r="I44" s="161"/>
      <c r="J44" s="161"/>
      <c r="K44" s="161"/>
      <c r="L44" s="161"/>
      <c r="M44" s="161"/>
      <c r="N44" s="161"/>
      <c r="O44" s="162"/>
      <c r="P44" s="90">
        <f t="shared" si="2"/>
        <v>900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59">
        <v>52</v>
      </c>
      <c r="G45" s="99">
        <f t="shared" si="1"/>
        <v>1690</v>
      </c>
      <c r="H45" s="160"/>
      <c r="I45" s="161"/>
      <c r="J45" s="161"/>
      <c r="K45" s="161"/>
      <c r="L45" s="161"/>
      <c r="M45" s="161"/>
      <c r="N45" s="161"/>
      <c r="O45" s="162"/>
      <c r="P45" s="90">
        <f t="shared" si="2"/>
        <v>1690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/>
      <c r="G46" s="99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90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59">
        <v>0</v>
      </c>
      <c r="E47" s="8">
        <f t="shared" si="0"/>
        <v>0</v>
      </c>
      <c r="F47" s="7"/>
      <c r="G47" s="99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90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99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90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22</v>
      </c>
      <c r="E49" s="8">
        <f t="shared" si="0"/>
        <v>627</v>
      </c>
      <c r="F49" s="7">
        <v>7</v>
      </c>
      <c r="G49" s="99">
        <f t="shared" si="1"/>
        <v>133</v>
      </c>
      <c r="H49" s="160"/>
      <c r="I49" s="161"/>
      <c r="J49" s="161"/>
      <c r="K49" s="161"/>
      <c r="L49" s="161"/>
      <c r="M49" s="161"/>
      <c r="N49" s="161"/>
      <c r="O49" s="162"/>
      <c r="P49" s="90">
        <f t="shared" si="2"/>
        <v>760</v>
      </c>
      <c r="Q49" s="10">
        <f t="shared" si="3"/>
        <v>836</v>
      </c>
    </row>
    <row r="50" spans="1:17" ht="17.25">
      <c r="A50" s="4"/>
      <c r="B50" s="5" t="s">
        <v>51</v>
      </c>
      <c r="C50" s="6">
        <v>38</v>
      </c>
      <c r="D50" s="7">
        <v>33</v>
      </c>
      <c r="E50" s="8">
        <f t="shared" si="0"/>
        <v>940.5</v>
      </c>
      <c r="F50" s="7">
        <v>13</v>
      </c>
      <c r="G50" s="99">
        <f t="shared" si="1"/>
        <v>247</v>
      </c>
      <c r="H50" s="160"/>
      <c r="I50" s="161"/>
      <c r="J50" s="161"/>
      <c r="K50" s="161"/>
      <c r="L50" s="161"/>
      <c r="M50" s="161"/>
      <c r="N50" s="161"/>
      <c r="O50" s="162"/>
      <c r="P50" s="90">
        <f t="shared" si="2"/>
        <v>1187.5</v>
      </c>
      <c r="Q50" s="10">
        <f t="shared" si="3"/>
        <v>1254</v>
      </c>
    </row>
    <row r="51" spans="1:17" ht="17.25">
      <c r="A51" s="4"/>
      <c r="B51" s="5" t="s">
        <v>52</v>
      </c>
      <c r="C51" s="6">
        <v>30</v>
      </c>
      <c r="D51" s="7">
        <v>17</v>
      </c>
      <c r="E51" s="8">
        <f t="shared" si="0"/>
        <v>382.5</v>
      </c>
      <c r="F51" s="7">
        <v>14</v>
      </c>
      <c r="G51" s="99">
        <f t="shared" si="1"/>
        <v>210</v>
      </c>
      <c r="H51" s="160"/>
      <c r="I51" s="161"/>
      <c r="J51" s="161"/>
      <c r="K51" s="161"/>
      <c r="L51" s="161"/>
      <c r="M51" s="161"/>
      <c r="N51" s="161"/>
      <c r="O51" s="162"/>
      <c r="P51" s="90">
        <f t="shared" si="2"/>
        <v>592.5</v>
      </c>
      <c r="Q51" s="10">
        <f t="shared" si="3"/>
        <v>510</v>
      </c>
    </row>
    <row r="52" spans="1:17" ht="17.25">
      <c r="A52" s="4"/>
      <c r="B52" s="5" t="s">
        <v>53</v>
      </c>
      <c r="C52" s="6">
        <v>42</v>
      </c>
      <c r="D52" s="7">
        <v>4</v>
      </c>
      <c r="E52" s="8">
        <f t="shared" si="0"/>
        <v>126</v>
      </c>
      <c r="F52" s="7"/>
      <c r="G52" s="99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90">
        <f t="shared" si="2"/>
        <v>126</v>
      </c>
      <c r="Q52" s="10">
        <f t="shared" si="3"/>
        <v>168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99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90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99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90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>
        <v>10</v>
      </c>
      <c r="G55" s="99">
        <f t="shared" si="1"/>
        <v>125</v>
      </c>
      <c r="H55" s="160"/>
      <c r="I55" s="161"/>
      <c r="J55" s="161"/>
      <c r="K55" s="161"/>
      <c r="L55" s="161"/>
      <c r="M55" s="161"/>
      <c r="N55" s="161"/>
      <c r="O55" s="162"/>
      <c r="P55" s="90">
        <f t="shared" si="2"/>
        <v>125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99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90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58">
        <v>12</v>
      </c>
      <c r="E57" s="8">
        <f t="shared" si="0"/>
        <v>252</v>
      </c>
      <c r="F57" s="7"/>
      <c r="G57" s="99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90">
        <f t="shared" si="2"/>
        <v>252</v>
      </c>
      <c r="Q57" s="10">
        <f t="shared" si="3"/>
        <v>336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99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90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/>
      <c r="G59" s="99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90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99">
        <v>100</v>
      </c>
      <c r="D60" s="7"/>
      <c r="E60" s="8">
        <f t="shared" si="0"/>
        <v>0</v>
      </c>
      <c r="F60" s="7"/>
      <c r="G60" s="99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90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99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90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58">
        <v>15</v>
      </c>
      <c r="E62" s="8">
        <f t="shared" si="0"/>
        <v>663.75</v>
      </c>
      <c r="F62" s="7"/>
      <c r="G62" s="99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90">
        <f t="shared" si="2"/>
        <v>663.75</v>
      </c>
      <c r="Q62" s="10">
        <f t="shared" si="3"/>
        <v>885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99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90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4</v>
      </c>
      <c r="E64" s="8">
        <f t="shared" si="0"/>
        <v>480</v>
      </c>
      <c r="F64" s="7"/>
      <c r="G64" s="99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90">
        <f t="shared" si="2"/>
        <v>480</v>
      </c>
      <c r="Q64" s="10">
        <f t="shared" si="3"/>
        <v>640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99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90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99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90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58">
        <v>0</v>
      </c>
      <c r="E67" s="8">
        <f t="shared" si="0"/>
        <v>0</v>
      </c>
      <c r="F67" s="7"/>
      <c r="G67" s="99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90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58">
        <v>0</v>
      </c>
      <c r="E68" s="8">
        <f t="shared" si="0"/>
        <v>0</v>
      </c>
      <c r="F68" s="7"/>
      <c r="G68" s="99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90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99">
        <v>75</v>
      </c>
      <c r="D69" s="7"/>
      <c r="E69" s="8">
        <f t="shared" si="0"/>
        <v>0</v>
      </c>
      <c r="F69" s="7"/>
      <c r="G69" s="99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90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2</v>
      </c>
      <c r="E70" s="8">
        <f t="shared" si="0"/>
        <v>135</v>
      </c>
      <c r="F70" s="7"/>
      <c r="G70" s="99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90">
        <f t="shared" si="2"/>
        <v>135</v>
      </c>
      <c r="Q70" s="10">
        <f t="shared" si="3"/>
        <v>180</v>
      </c>
    </row>
    <row r="71" spans="1:17" ht="17.25">
      <c r="A71" s="4"/>
      <c r="B71" s="5" t="s">
        <v>84</v>
      </c>
      <c r="C71" s="99">
        <v>120</v>
      </c>
      <c r="D71" s="7"/>
      <c r="E71" s="8">
        <f t="shared" si="0"/>
        <v>0</v>
      </c>
      <c r="F71" s="7"/>
      <c r="G71" s="99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90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99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90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99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90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95">
        <v>80</v>
      </c>
      <c r="D74" s="7"/>
      <c r="E74" s="8">
        <f t="shared" si="4"/>
        <v>0</v>
      </c>
      <c r="F74" s="7"/>
      <c r="G74" s="99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90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>
        <v>7</v>
      </c>
      <c r="G75" s="99">
        <f t="shared" si="5"/>
        <v>332.5</v>
      </c>
      <c r="H75" s="160"/>
      <c r="I75" s="161"/>
      <c r="J75" s="161"/>
      <c r="K75" s="161"/>
      <c r="L75" s="161"/>
      <c r="M75" s="161"/>
      <c r="N75" s="161"/>
      <c r="O75" s="162"/>
      <c r="P75" s="90">
        <f t="shared" si="6"/>
        <v>332.5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99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90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2</v>
      </c>
      <c r="E77" s="8">
        <f t="shared" si="4"/>
        <v>180</v>
      </c>
      <c r="F77" s="7"/>
      <c r="G77" s="99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90">
        <f t="shared" si="6"/>
        <v>180</v>
      </c>
      <c r="Q77" s="10">
        <f t="shared" si="7"/>
        <v>240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99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90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99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90">
        <f t="shared" si="6"/>
        <v>0</v>
      </c>
      <c r="Q79" s="10">
        <f t="shared" si="7"/>
        <v>0</v>
      </c>
    </row>
    <row r="80" spans="1:17" ht="17.25">
      <c r="A80" s="99"/>
      <c r="B80" s="5" t="s">
        <v>77</v>
      </c>
      <c r="C80" s="94">
        <v>100</v>
      </c>
      <c r="D80" s="7"/>
      <c r="E80" s="8">
        <f t="shared" si="4"/>
        <v>0</v>
      </c>
      <c r="F80" s="7"/>
      <c r="G80" s="99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90">
        <f t="shared" si="6"/>
        <v>0</v>
      </c>
      <c r="Q80" s="10">
        <f t="shared" si="7"/>
        <v>0</v>
      </c>
    </row>
    <row r="81" spans="1:17" ht="17.25">
      <c r="A81" s="99"/>
      <c r="B81" s="5" t="s">
        <v>78</v>
      </c>
      <c r="C81" s="94">
        <v>150</v>
      </c>
      <c r="D81" s="7"/>
      <c r="E81" s="8">
        <f t="shared" si="4"/>
        <v>0</v>
      </c>
      <c r="F81" s="7"/>
      <c r="G81" s="99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90">
        <f t="shared" si="6"/>
        <v>0</v>
      </c>
      <c r="Q81" s="10">
        <f t="shared" si="7"/>
        <v>0</v>
      </c>
    </row>
    <row r="82" spans="1:17" ht="17.25">
      <c r="A82" s="99"/>
      <c r="B82" s="5" t="s">
        <v>80</v>
      </c>
      <c r="C82" s="99">
        <v>40</v>
      </c>
      <c r="D82" s="7"/>
      <c r="E82" s="8">
        <f t="shared" si="4"/>
        <v>0</v>
      </c>
      <c r="F82" s="7"/>
      <c r="G82" s="99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90">
        <f t="shared" si="6"/>
        <v>0</v>
      </c>
      <c r="Q82" s="10">
        <f t="shared" si="7"/>
        <v>0</v>
      </c>
    </row>
    <row r="83" spans="1:17" ht="17.25">
      <c r="A83" s="99"/>
      <c r="B83" s="5" t="s">
        <v>82</v>
      </c>
      <c r="C83" s="99">
        <v>45</v>
      </c>
      <c r="D83" s="7"/>
      <c r="E83" s="8">
        <f t="shared" si="4"/>
        <v>0</v>
      </c>
      <c r="F83" s="7"/>
      <c r="G83" s="99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90">
        <f t="shared" si="6"/>
        <v>0</v>
      </c>
      <c r="Q83" s="10">
        <f t="shared" si="7"/>
        <v>0</v>
      </c>
    </row>
    <row r="84" spans="1:17" ht="17.25">
      <c r="A84" s="99"/>
      <c r="B84" s="5" t="s">
        <v>129</v>
      </c>
      <c r="C84" s="99"/>
      <c r="D84" s="7"/>
      <c r="E84" s="8">
        <f t="shared" si="4"/>
        <v>0</v>
      </c>
      <c r="F84" s="7">
        <v>0</v>
      </c>
      <c r="G84" s="99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90">
        <f t="shared" si="6"/>
        <v>0</v>
      </c>
      <c r="Q84" s="10">
        <f t="shared" si="7"/>
        <v>0</v>
      </c>
    </row>
    <row r="85" spans="1:17" ht="17.25">
      <c r="A85" s="93"/>
      <c r="B85" s="5" t="s">
        <v>129</v>
      </c>
      <c r="C85" s="99"/>
      <c r="D85" s="7"/>
      <c r="E85" s="8">
        <f t="shared" si="4"/>
        <v>0</v>
      </c>
      <c r="F85" s="7"/>
      <c r="G85" s="99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90">
        <f t="shared" si="6"/>
        <v>0</v>
      </c>
      <c r="Q85" s="10">
        <f t="shared" si="7"/>
        <v>0</v>
      </c>
    </row>
    <row r="86" spans="1:17" ht="17.25">
      <c r="A86" s="93"/>
      <c r="B86" s="5" t="s">
        <v>129</v>
      </c>
      <c r="C86" s="99"/>
      <c r="D86" s="7"/>
      <c r="E86" s="8">
        <f t="shared" si="4"/>
        <v>0</v>
      </c>
      <c r="F86" s="7"/>
      <c r="G86" s="99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90">
        <f t="shared" si="6"/>
        <v>0</v>
      </c>
      <c r="Q86" s="10">
        <f t="shared" si="7"/>
        <v>0</v>
      </c>
    </row>
    <row r="87" spans="1:17" ht="17.25">
      <c r="A87" s="93"/>
      <c r="B87" s="5" t="s">
        <v>129</v>
      </c>
      <c r="C87" s="99"/>
      <c r="D87" s="7"/>
      <c r="E87" s="8">
        <f t="shared" si="4"/>
        <v>0</v>
      </c>
      <c r="F87" s="7"/>
      <c r="G87" s="99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90">
        <f t="shared" si="6"/>
        <v>0</v>
      </c>
      <c r="Q87" s="10">
        <f t="shared" si="7"/>
        <v>0</v>
      </c>
    </row>
    <row r="88" spans="1:17" ht="17.25">
      <c r="A88" s="93"/>
      <c r="B88" s="5" t="s">
        <v>129</v>
      </c>
      <c r="C88" s="99"/>
      <c r="D88" s="7"/>
      <c r="E88" s="8">
        <f t="shared" si="4"/>
        <v>0</v>
      </c>
      <c r="F88" s="7"/>
      <c r="G88" s="99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90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422</v>
      </c>
      <c r="E89" s="12">
        <f t="shared" ref="E89:G89" si="8">SUM(E7:E88)</f>
        <v>22181.25</v>
      </c>
      <c r="F89" s="12">
        <f t="shared" si="8"/>
        <v>1232</v>
      </c>
      <c r="G89" s="12">
        <f t="shared" si="8"/>
        <v>40747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62928.25</v>
      </c>
      <c r="Q89" s="12">
        <f t="shared" si="9"/>
        <v>29575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96"/>
      <c r="B91" s="97"/>
      <c r="C91" s="97"/>
      <c r="D91" s="17"/>
      <c r="E91" s="17"/>
      <c r="F91" s="17"/>
      <c r="G91" s="17"/>
      <c r="H91" s="33" t="s">
        <v>91</v>
      </c>
      <c r="I91" s="99" t="s">
        <v>8</v>
      </c>
      <c r="J91" s="33" t="s">
        <v>92</v>
      </c>
      <c r="K91" s="99" t="s">
        <v>10</v>
      </c>
      <c r="L91" s="17"/>
      <c r="M91" s="17"/>
      <c r="N91" s="17"/>
      <c r="O91" s="17"/>
      <c r="P91" s="97"/>
      <c r="Q91" s="98"/>
    </row>
    <row r="92" spans="1:17" ht="17.25">
      <c r="A92" s="19"/>
      <c r="B92" s="92" t="s">
        <v>93</v>
      </c>
      <c r="C92" s="99">
        <v>110</v>
      </c>
      <c r="D92" s="163"/>
      <c r="E92" s="164"/>
      <c r="F92" s="164"/>
      <c r="G92" s="165"/>
      <c r="H92" s="7"/>
      <c r="I92" s="8">
        <f>H92*C92*0.75</f>
        <v>0</v>
      </c>
      <c r="J92" s="7">
        <v>6</v>
      </c>
      <c r="K92" s="8">
        <f>J92*C92*0.5</f>
        <v>330</v>
      </c>
      <c r="L92" s="196"/>
      <c r="M92" s="197"/>
      <c r="N92" s="197"/>
      <c r="O92" s="198"/>
      <c r="P92" s="90">
        <f>K92+I92</f>
        <v>330</v>
      </c>
      <c r="Q92" s="10">
        <f>H92*C92</f>
        <v>0</v>
      </c>
    </row>
    <row r="93" spans="1:17" ht="17.25">
      <c r="A93" s="19"/>
      <c r="B93" s="92" t="s">
        <v>94</v>
      </c>
      <c r="C93" s="99">
        <v>120</v>
      </c>
      <c r="D93" s="166"/>
      <c r="E93" s="167"/>
      <c r="F93" s="167"/>
      <c r="G93" s="168"/>
      <c r="H93" s="7">
        <v>1</v>
      </c>
      <c r="I93" s="8">
        <f t="shared" ref="I93:I111" si="10">H93*C93*0.75</f>
        <v>90</v>
      </c>
      <c r="J93" s="7"/>
      <c r="K93" s="8">
        <f t="shared" ref="K93:K111" si="11">J93*C93*0.5</f>
        <v>0</v>
      </c>
      <c r="L93" s="199"/>
      <c r="M93" s="200"/>
      <c r="N93" s="200"/>
      <c r="O93" s="201"/>
      <c r="P93" s="90">
        <f t="shared" ref="P93:P111" si="12">K93+I93</f>
        <v>90</v>
      </c>
      <c r="Q93" s="10">
        <f t="shared" ref="Q93:Q111" si="13">H93*C93</f>
        <v>120</v>
      </c>
    </row>
    <row r="94" spans="1:17" ht="17.25">
      <c r="A94" s="19"/>
      <c r="B94" s="92" t="s">
        <v>95</v>
      </c>
      <c r="C94" s="99">
        <v>140</v>
      </c>
      <c r="D94" s="166"/>
      <c r="E94" s="167"/>
      <c r="F94" s="167"/>
      <c r="G94" s="168"/>
      <c r="H94" s="7">
        <v>1</v>
      </c>
      <c r="I94" s="8">
        <f t="shared" si="10"/>
        <v>105</v>
      </c>
      <c r="J94" s="7"/>
      <c r="K94" s="8">
        <f t="shared" si="11"/>
        <v>0</v>
      </c>
      <c r="L94" s="199"/>
      <c r="M94" s="200"/>
      <c r="N94" s="200"/>
      <c r="O94" s="201"/>
      <c r="P94" s="90">
        <f t="shared" si="12"/>
        <v>105</v>
      </c>
      <c r="Q94" s="10">
        <f t="shared" si="13"/>
        <v>140</v>
      </c>
    </row>
    <row r="95" spans="1:17" ht="17.25">
      <c r="A95" s="19"/>
      <c r="B95" s="92" t="s">
        <v>96</v>
      </c>
      <c r="C95" s="99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99"/>
      <c r="M95" s="200"/>
      <c r="N95" s="200"/>
      <c r="O95" s="201"/>
      <c r="P95" s="90">
        <f t="shared" si="12"/>
        <v>0</v>
      </c>
      <c r="Q95" s="10">
        <f t="shared" si="13"/>
        <v>0</v>
      </c>
    </row>
    <row r="96" spans="1:17" ht="17.25">
      <c r="A96" s="19"/>
      <c r="B96" s="92" t="s">
        <v>97</v>
      </c>
      <c r="C96" s="99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99"/>
      <c r="M96" s="200"/>
      <c r="N96" s="200"/>
      <c r="O96" s="201"/>
      <c r="P96" s="90">
        <f t="shared" si="12"/>
        <v>0</v>
      </c>
      <c r="Q96" s="10">
        <f t="shared" si="13"/>
        <v>0</v>
      </c>
    </row>
    <row r="97" spans="1:17" ht="17.25">
      <c r="A97" s="19"/>
      <c r="B97" s="92" t="s">
        <v>98</v>
      </c>
      <c r="C97" s="99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99"/>
      <c r="M97" s="200"/>
      <c r="N97" s="200"/>
      <c r="O97" s="201"/>
      <c r="P97" s="90">
        <f t="shared" si="12"/>
        <v>0</v>
      </c>
      <c r="Q97" s="10">
        <f t="shared" si="13"/>
        <v>0</v>
      </c>
    </row>
    <row r="98" spans="1:17" ht="17.25">
      <c r="A98" s="19"/>
      <c r="B98" s="92" t="s">
        <v>99</v>
      </c>
      <c r="C98" s="99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99"/>
      <c r="M98" s="200"/>
      <c r="N98" s="200"/>
      <c r="O98" s="201"/>
      <c r="P98" s="90">
        <f t="shared" si="12"/>
        <v>0</v>
      </c>
      <c r="Q98" s="10">
        <f t="shared" si="13"/>
        <v>0</v>
      </c>
    </row>
    <row r="99" spans="1:17" ht="17.25">
      <c r="A99" s="19"/>
      <c r="B99" s="92" t="s">
        <v>100</v>
      </c>
      <c r="C99" s="99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99"/>
      <c r="M99" s="200"/>
      <c r="N99" s="200"/>
      <c r="O99" s="201"/>
      <c r="P99" s="90">
        <f t="shared" si="12"/>
        <v>0</v>
      </c>
      <c r="Q99" s="10">
        <f t="shared" si="13"/>
        <v>0</v>
      </c>
    </row>
    <row r="100" spans="1:17" ht="17.25">
      <c r="A100" s="19"/>
      <c r="B100" s="92" t="s">
        <v>101</v>
      </c>
      <c r="C100" s="99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99"/>
      <c r="M100" s="200"/>
      <c r="N100" s="200"/>
      <c r="O100" s="201"/>
      <c r="P100" s="90">
        <f t="shared" si="12"/>
        <v>0</v>
      </c>
      <c r="Q100" s="10">
        <f t="shared" si="13"/>
        <v>0</v>
      </c>
    </row>
    <row r="101" spans="1:17" ht="17.25">
      <c r="A101" s="19"/>
      <c r="B101" s="92" t="s">
        <v>102</v>
      </c>
      <c r="C101" s="99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99"/>
      <c r="M101" s="200"/>
      <c r="N101" s="200"/>
      <c r="O101" s="201"/>
      <c r="P101" s="90">
        <f t="shared" si="12"/>
        <v>0</v>
      </c>
      <c r="Q101" s="10">
        <f t="shared" si="13"/>
        <v>0</v>
      </c>
    </row>
    <row r="102" spans="1:17" ht="17.25">
      <c r="A102" s="19"/>
      <c r="B102" s="92" t="s">
        <v>107</v>
      </c>
      <c r="C102" s="99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99"/>
      <c r="M102" s="200"/>
      <c r="N102" s="200"/>
      <c r="O102" s="201"/>
      <c r="P102" s="90">
        <f t="shared" si="12"/>
        <v>0</v>
      </c>
      <c r="Q102" s="10">
        <f t="shared" si="13"/>
        <v>0</v>
      </c>
    </row>
    <row r="103" spans="1:17" ht="17.25">
      <c r="A103" s="19"/>
      <c r="B103" s="92" t="s">
        <v>103</v>
      </c>
      <c r="C103" s="99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99"/>
      <c r="M103" s="200"/>
      <c r="N103" s="200"/>
      <c r="O103" s="201"/>
      <c r="P103" s="90">
        <f t="shared" si="12"/>
        <v>0</v>
      </c>
      <c r="Q103" s="10">
        <f t="shared" si="13"/>
        <v>0</v>
      </c>
    </row>
    <row r="104" spans="1:17" ht="17.25">
      <c r="A104" s="19"/>
      <c r="B104" s="92" t="s">
        <v>104</v>
      </c>
      <c r="C104" s="99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99"/>
      <c r="M104" s="200"/>
      <c r="N104" s="200"/>
      <c r="O104" s="201"/>
      <c r="P104" s="90">
        <f t="shared" si="12"/>
        <v>0</v>
      </c>
      <c r="Q104" s="10">
        <f t="shared" si="13"/>
        <v>0</v>
      </c>
    </row>
    <row r="105" spans="1:17" ht="17.25">
      <c r="A105" s="19"/>
      <c r="B105" s="92" t="s">
        <v>108</v>
      </c>
      <c r="C105" s="99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99"/>
      <c r="M105" s="200"/>
      <c r="N105" s="200"/>
      <c r="O105" s="201"/>
      <c r="P105" s="90">
        <f t="shared" si="12"/>
        <v>0</v>
      </c>
      <c r="Q105" s="10">
        <f t="shared" si="13"/>
        <v>0</v>
      </c>
    </row>
    <row r="106" spans="1:17" ht="17.25">
      <c r="A106" s="19"/>
      <c r="B106" s="92" t="s">
        <v>109</v>
      </c>
      <c r="C106" s="99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99"/>
      <c r="M106" s="200"/>
      <c r="N106" s="200"/>
      <c r="O106" s="201"/>
      <c r="P106" s="90">
        <f t="shared" si="12"/>
        <v>0</v>
      </c>
      <c r="Q106" s="10">
        <f t="shared" si="13"/>
        <v>0</v>
      </c>
    </row>
    <row r="107" spans="1:17" ht="17.25">
      <c r="A107" s="19"/>
      <c r="B107" s="92" t="s">
        <v>105</v>
      </c>
      <c r="C107" s="99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99"/>
      <c r="M107" s="200"/>
      <c r="N107" s="200"/>
      <c r="O107" s="201"/>
      <c r="P107" s="90">
        <f t="shared" si="12"/>
        <v>0</v>
      </c>
      <c r="Q107" s="10">
        <f t="shared" si="13"/>
        <v>0</v>
      </c>
    </row>
    <row r="108" spans="1:17" ht="17.25">
      <c r="A108" s="19"/>
      <c r="B108" s="92" t="s">
        <v>106</v>
      </c>
      <c r="C108" s="99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99"/>
      <c r="M108" s="200"/>
      <c r="N108" s="200"/>
      <c r="O108" s="201"/>
      <c r="P108" s="90">
        <f t="shared" si="12"/>
        <v>0</v>
      </c>
      <c r="Q108" s="10">
        <f t="shared" si="13"/>
        <v>0</v>
      </c>
    </row>
    <row r="109" spans="1:17" ht="17.25">
      <c r="A109" s="19"/>
      <c r="B109" s="92" t="s">
        <v>129</v>
      </c>
      <c r="C109" s="99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99"/>
      <c r="M109" s="200"/>
      <c r="N109" s="200"/>
      <c r="O109" s="201"/>
      <c r="P109" s="90">
        <f t="shared" si="12"/>
        <v>0</v>
      </c>
      <c r="Q109" s="10">
        <f t="shared" si="13"/>
        <v>0</v>
      </c>
    </row>
    <row r="110" spans="1:17" ht="17.25">
      <c r="A110" s="19"/>
      <c r="B110" s="92" t="s">
        <v>129</v>
      </c>
      <c r="C110" s="99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99"/>
      <c r="M110" s="200"/>
      <c r="N110" s="200"/>
      <c r="O110" s="201"/>
      <c r="P110" s="90">
        <f t="shared" si="12"/>
        <v>0</v>
      </c>
      <c r="Q110" s="10">
        <f t="shared" si="13"/>
        <v>0</v>
      </c>
    </row>
    <row r="111" spans="1:17" ht="17.25">
      <c r="A111" s="19"/>
      <c r="B111" s="92" t="s">
        <v>129</v>
      </c>
      <c r="C111" s="99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99"/>
      <c r="M111" s="200"/>
      <c r="N111" s="200"/>
      <c r="O111" s="201"/>
      <c r="P111" s="90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2</v>
      </c>
      <c r="I112" s="12">
        <f>SUM(I92:I111)</f>
        <v>195</v>
      </c>
      <c r="J112" s="12">
        <f>SUM(J92:J111)</f>
        <v>6</v>
      </c>
      <c r="K112" s="12">
        <f>SUM(K92:K111)</f>
        <v>330</v>
      </c>
      <c r="L112" s="13"/>
      <c r="M112" s="13"/>
      <c r="N112" s="13"/>
      <c r="O112" s="13"/>
      <c r="P112" s="12">
        <f>SUM(P92:P111)</f>
        <v>525</v>
      </c>
      <c r="Q112" s="12">
        <f>SUM(Q92:Q111)</f>
        <v>260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96"/>
      <c r="B114" s="97"/>
      <c r="C114" s="97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99" t="s">
        <v>8</v>
      </c>
      <c r="N114" s="33" t="s">
        <v>112</v>
      </c>
      <c r="O114" s="99" t="s">
        <v>10</v>
      </c>
      <c r="P114" s="97"/>
      <c r="Q114" s="98"/>
    </row>
    <row r="115" spans="1:17" ht="17.25">
      <c r="A115" s="19"/>
      <c r="B115" s="92" t="s">
        <v>113</v>
      </c>
      <c r="C115" s="99">
        <v>7</v>
      </c>
      <c r="D115" s="163"/>
      <c r="E115" s="164"/>
      <c r="F115" s="164"/>
      <c r="G115" s="164"/>
      <c r="H115" s="164"/>
      <c r="I115" s="164"/>
      <c r="J115" s="164"/>
      <c r="K115" s="165"/>
      <c r="L115" s="58">
        <v>45</v>
      </c>
      <c r="M115" s="8">
        <f>L115*C115*0.75</f>
        <v>236.25</v>
      </c>
      <c r="N115" s="58">
        <v>230</v>
      </c>
      <c r="O115" s="8">
        <f>N115*C115*0.5</f>
        <v>805</v>
      </c>
      <c r="P115" s="90">
        <f>O115+M115</f>
        <v>1041.25</v>
      </c>
      <c r="Q115" s="10">
        <f>L115*C115</f>
        <v>315</v>
      </c>
    </row>
    <row r="116" spans="1:17" ht="17.25">
      <c r="A116" s="19"/>
      <c r="B116" s="92" t="s">
        <v>130</v>
      </c>
      <c r="C116" s="99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2</v>
      </c>
      <c r="M116" s="8">
        <f t="shared" ref="M116:M120" si="14">L116*C116*0.75</f>
        <v>18</v>
      </c>
      <c r="N116" s="7">
        <v>3</v>
      </c>
      <c r="O116" s="8">
        <f t="shared" ref="O116:O120" si="15">N116*C116*0.5</f>
        <v>18</v>
      </c>
      <c r="P116" s="90">
        <f t="shared" ref="P116:P120" si="16">O116+M116</f>
        <v>36</v>
      </c>
      <c r="Q116" s="10">
        <f t="shared" ref="Q116:Q120" si="17">L116*C116</f>
        <v>24</v>
      </c>
    </row>
    <row r="117" spans="1:17" ht="17.25">
      <c r="A117" s="19"/>
      <c r="B117" s="92" t="s">
        <v>131</v>
      </c>
      <c r="C117" s="99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10</v>
      </c>
      <c r="M117" s="8">
        <f t="shared" si="14"/>
        <v>75</v>
      </c>
      <c r="N117" s="7">
        <v>20</v>
      </c>
      <c r="O117" s="8">
        <f t="shared" si="15"/>
        <v>100</v>
      </c>
      <c r="P117" s="90">
        <f t="shared" si="16"/>
        <v>175</v>
      </c>
      <c r="Q117" s="10">
        <f t="shared" si="17"/>
        <v>100</v>
      </c>
    </row>
    <row r="118" spans="1:17" ht="28.5">
      <c r="A118" s="19"/>
      <c r="B118" s="21" t="s">
        <v>114</v>
      </c>
      <c r="C118" s="99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190</v>
      </c>
      <c r="M118" s="8">
        <f t="shared" si="14"/>
        <v>712.5</v>
      </c>
      <c r="N118" s="7">
        <v>343</v>
      </c>
      <c r="O118" s="8">
        <f t="shared" si="15"/>
        <v>857.5</v>
      </c>
      <c r="P118" s="90">
        <f t="shared" si="16"/>
        <v>1570</v>
      </c>
      <c r="Q118" s="10">
        <f t="shared" si="17"/>
        <v>950</v>
      </c>
    </row>
    <row r="119" spans="1:17" ht="17.25">
      <c r="A119" s="22"/>
      <c r="B119" s="21" t="s">
        <v>115</v>
      </c>
      <c r="C119" s="99">
        <v>8</v>
      </c>
      <c r="D119" s="166"/>
      <c r="E119" s="167"/>
      <c r="F119" s="167"/>
      <c r="G119" s="167"/>
      <c r="H119" s="167"/>
      <c r="I119" s="167"/>
      <c r="J119" s="167"/>
      <c r="K119" s="168"/>
      <c r="L119" s="58">
        <v>95</v>
      </c>
      <c r="M119" s="8">
        <f t="shared" si="14"/>
        <v>570</v>
      </c>
      <c r="N119" s="58">
        <v>48</v>
      </c>
      <c r="O119" s="8">
        <f t="shared" si="15"/>
        <v>192</v>
      </c>
      <c r="P119" s="90">
        <f t="shared" si="16"/>
        <v>762</v>
      </c>
      <c r="Q119" s="10">
        <f t="shared" si="17"/>
        <v>760</v>
      </c>
    </row>
    <row r="120" spans="1:17" ht="17.25">
      <c r="A120" s="22"/>
      <c r="B120" s="21" t="s">
        <v>129</v>
      </c>
      <c r="C120" s="99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90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342</v>
      </c>
      <c r="M121" s="14">
        <f t="shared" ref="M121:Q121" si="18">SUM(M115:M120)</f>
        <v>1611.75</v>
      </c>
      <c r="N121" s="14">
        <f t="shared" si="18"/>
        <v>644</v>
      </c>
      <c r="O121" s="14">
        <f t="shared" si="18"/>
        <v>1972.5</v>
      </c>
      <c r="P121" s="14">
        <f t="shared" si="18"/>
        <v>3584.25</v>
      </c>
      <c r="Q121" s="14">
        <f t="shared" si="18"/>
        <v>2149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67037.5</v>
      </c>
      <c r="Q122" s="23">
        <f>Q89+Q112+Q121</f>
        <v>31984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43571.8</v>
      </c>
      <c r="Q123" s="25">
        <f>D134</f>
        <v>43571.8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1.5385524582413395</v>
      </c>
      <c r="Q124" s="47">
        <f>Q122/Q123</f>
        <v>0.73405275889451427</v>
      </c>
    </row>
    <row r="125" spans="1:17">
      <c r="A125" s="26"/>
      <c r="B125" s="91" t="s">
        <v>119</v>
      </c>
      <c r="C125" s="91" t="s">
        <v>120</v>
      </c>
      <c r="D125" s="91" t="s">
        <v>89</v>
      </c>
      <c r="E125" s="91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105">
        <v>21818</v>
      </c>
      <c r="C126" s="105">
        <v>23542</v>
      </c>
      <c r="D126" s="105">
        <f t="shared" ref="D126:D130" si="19">SUM(B126:C126)</f>
        <v>45360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105">
        <v>24105</v>
      </c>
      <c r="C127" s="105">
        <v>21488</v>
      </c>
      <c r="D127" s="105">
        <f t="shared" si="19"/>
        <v>45593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105">
        <v>21424</v>
      </c>
      <c r="C128" s="105">
        <v>21451</v>
      </c>
      <c r="D128" s="105">
        <f t="shared" si="19"/>
        <v>42875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06">
        <v>21460</v>
      </c>
      <c r="C129" s="106">
        <v>19242</v>
      </c>
      <c r="D129" s="105">
        <f t="shared" si="19"/>
        <v>40702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06">
        <v>23599</v>
      </c>
      <c r="C130" s="106">
        <v>19730</v>
      </c>
      <c r="D130" s="105">
        <f t="shared" si="19"/>
        <v>43329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93">
        <f>SUM(B126:B130)</f>
        <v>112406</v>
      </c>
      <c r="C131" s="93">
        <f t="shared" ref="C131:D131" si="20">SUM(C126:C130)</f>
        <v>105453</v>
      </c>
      <c r="D131" s="93">
        <f t="shared" si="20"/>
        <v>217859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43571.8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43571.8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autoFilter ref="A5:Q134"/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70" workbookViewId="0">
      <selection activeCell="D19" sqref="D19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7109375" bestFit="1" customWidth="1"/>
    <col min="6" max="6" width="7.140625" bestFit="1" customWidth="1"/>
    <col min="7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156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99" t="s">
        <v>8</v>
      </c>
      <c r="F4" s="33" t="s">
        <v>9</v>
      </c>
      <c r="G4" s="99" t="s">
        <v>10</v>
      </c>
      <c r="H4" s="99"/>
      <c r="I4" s="99"/>
      <c r="J4" s="99"/>
      <c r="K4" s="99"/>
      <c r="L4" s="99"/>
      <c r="M4" s="99"/>
      <c r="N4" s="99"/>
      <c r="O4" s="99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99"/>
      <c r="F5" s="3">
        <v>5</v>
      </c>
      <c r="G5" s="99"/>
      <c r="H5" s="3">
        <v>6</v>
      </c>
      <c r="I5" s="99"/>
      <c r="J5" s="3">
        <v>7</v>
      </c>
      <c r="K5" s="99"/>
      <c r="L5" s="3">
        <v>8</v>
      </c>
      <c r="M5" s="99"/>
      <c r="N5" s="3">
        <v>9</v>
      </c>
      <c r="O5" s="99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>
        <v>0</v>
      </c>
      <c r="E7" s="8">
        <f>D7*C7*0.75</f>
        <v>0</v>
      </c>
      <c r="F7" s="7">
        <v>0</v>
      </c>
      <c r="G7" s="99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90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10</v>
      </c>
      <c r="G8" s="99">
        <f t="shared" ref="G8:G71" si="1">F8*C8*0.5</f>
        <v>325</v>
      </c>
      <c r="H8" s="160"/>
      <c r="I8" s="161"/>
      <c r="J8" s="161"/>
      <c r="K8" s="161"/>
      <c r="L8" s="161"/>
      <c r="M8" s="161"/>
      <c r="N8" s="161"/>
      <c r="O8" s="162"/>
      <c r="P8" s="90">
        <f t="shared" ref="P8:P71" si="2">G8+E8</f>
        <v>325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0</v>
      </c>
      <c r="E9" s="8">
        <f t="shared" si="0"/>
        <v>0</v>
      </c>
      <c r="F9" s="7">
        <v>0</v>
      </c>
      <c r="G9" s="99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90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>
        <v>0</v>
      </c>
      <c r="E10" s="8">
        <f t="shared" si="0"/>
        <v>0</v>
      </c>
      <c r="F10" s="7">
        <v>0</v>
      </c>
      <c r="G10" s="99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90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>
        <v>0</v>
      </c>
      <c r="E11" s="8">
        <f t="shared" si="0"/>
        <v>0</v>
      </c>
      <c r="F11" s="7">
        <v>0</v>
      </c>
      <c r="G11" s="99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90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>
        <v>0</v>
      </c>
      <c r="E12" s="8">
        <f t="shared" si="0"/>
        <v>0</v>
      </c>
      <c r="F12" s="7">
        <v>0</v>
      </c>
      <c r="G12" s="99">
        <v>0</v>
      </c>
      <c r="H12" s="160"/>
      <c r="I12" s="161"/>
      <c r="J12" s="161"/>
      <c r="K12" s="161"/>
      <c r="L12" s="161"/>
      <c r="M12" s="161"/>
      <c r="N12" s="161"/>
      <c r="O12" s="162"/>
      <c r="P12" s="90">
        <f t="shared" si="2"/>
        <v>0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58">
        <v>313</v>
      </c>
      <c r="E13" s="8">
        <f t="shared" si="0"/>
        <v>17606.25</v>
      </c>
      <c r="F13" s="7">
        <v>34</v>
      </c>
      <c r="G13" s="99">
        <f t="shared" si="1"/>
        <v>1275</v>
      </c>
      <c r="H13" s="160"/>
      <c r="I13" s="161"/>
      <c r="J13" s="161"/>
      <c r="K13" s="161"/>
      <c r="L13" s="161"/>
      <c r="M13" s="161"/>
      <c r="N13" s="161"/>
      <c r="O13" s="162"/>
      <c r="P13" s="90">
        <f t="shared" si="2"/>
        <v>18881.25</v>
      </c>
      <c r="Q13" s="10">
        <f t="shared" si="3"/>
        <v>23475</v>
      </c>
    </row>
    <row r="14" spans="1:17" ht="17.25">
      <c r="A14" s="4"/>
      <c r="B14" s="5" t="s">
        <v>18</v>
      </c>
      <c r="C14" s="6">
        <v>75</v>
      </c>
      <c r="D14" s="7">
        <v>0</v>
      </c>
      <c r="E14" s="8">
        <f t="shared" si="0"/>
        <v>0</v>
      </c>
      <c r="F14" s="7">
        <v>0</v>
      </c>
      <c r="G14" s="99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90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58">
        <v>8</v>
      </c>
      <c r="E15" s="8">
        <f t="shared" si="0"/>
        <v>492</v>
      </c>
      <c r="F15" s="7">
        <v>0</v>
      </c>
      <c r="G15" s="99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90">
        <f t="shared" si="2"/>
        <v>492</v>
      </c>
      <c r="Q15" s="10">
        <f t="shared" si="3"/>
        <v>656</v>
      </c>
    </row>
    <row r="16" spans="1:17" ht="17.25">
      <c r="A16" s="4"/>
      <c r="B16" s="5" t="s">
        <v>20</v>
      </c>
      <c r="C16" s="6">
        <v>75</v>
      </c>
      <c r="D16" s="58">
        <v>7</v>
      </c>
      <c r="E16" s="8">
        <f t="shared" si="0"/>
        <v>393.75</v>
      </c>
      <c r="F16" s="7">
        <v>0</v>
      </c>
      <c r="G16" s="99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90">
        <f t="shared" si="2"/>
        <v>393.75</v>
      </c>
      <c r="Q16" s="10">
        <f t="shared" si="3"/>
        <v>525</v>
      </c>
    </row>
    <row r="17" spans="1:17" ht="17.25">
      <c r="A17" s="4"/>
      <c r="B17" s="5" t="s">
        <v>21</v>
      </c>
      <c r="C17" s="6">
        <v>82</v>
      </c>
      <c r="D17" s="58">
        <v>2</v>
      </c>
      <c r="E17" s="8">
        <f t="shared" si="0"/>
        <v>123</v>
      </c>
      <c r="F17" s="7">
        <v>0</v>
      </c>
      <c r="G17" s="99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90">
        <f t="shared" si="2"/>
        <v>123</v>
      </c>
      <c r="Q17" s="10">
        <f t="shared" si="3"/>
        <v>164</v>
      </c>
    </row>
    <row r="18" spans="1:17" ht="17.25">
      <c r="A18" s="4"/>
      <c r="B18" s="5" t="s">
        <v>22</v>
      </c>
      <c r="C18" s="6">
        <v>84</v>
      </c>
      <c r="D18" s="7">
        <v>0</v>
      </c>
      <c r="E18" s="8">
        <f t="shared" si="0"/>
        <v>0</v>
      </c>
      <c r="F18" s="7">
        <v>0</v>
      </c>
      <c r="G18" s="99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90">
        <f t="shared" si="2"/>
        <v>0</v>
      </c>
      <c r="Q18" s="10">
        <f t="shared" si="3"/>
        <v>0</v>
      </c>
    </row>
    <row r="19" spans="1:17" ht="17.25">
      <c r="A19" s="4"/>
      <c r="B19" s="5" t="s">
        <v>23</v>
      </c>
      <c r="C19" s="6">
        <v>110</v>
      </c>
      <c r="D19" s="58">
        <v>34</v>
      </c>
      <c r="E19" s="8">
        <f t="shared" si="0"/>
        <v>2805</v>
      </c>
      <c r="F19" s="7">
        <v>5</v>
      </c>
      <c r="G19" s="99">
        <f t="shared" si="1"/>
        <v>275</v>
      </c>
      <c r="H19" s="160"/>
      <c r="I19" s="161"/>
      <c r="J19" s="161"/>
      <c r="K19" s="161"/>
      <c r="L19" s="161"/>
      <c r="M19" s="161"/>
      <c r="N19" s="161"/>
      <c r="O19" s="162"/>
      <c r="P19" s="90">
        <f t="shared" si="2"/>
        <v>3080</v>
      </c>
      <c r="Q19" s="10">
        <f t="shared" si="3"/>
        <v>3740</v>
      </c>
    </row>
    <row r="20" spans="1:17" ht="17.25">
      <c r="A20" s="4"/>
      <c r="B20" s="5" t="s">
        <v>83</v>
      </c>
      <c r="C20" s="99">
        <v>110</v>
      </c>
      <c r="D20" s="7">
        <v>0</v>
      </c>
      <c r="E20" s="8">
        <f t="shared" si="0"/>
        <v>0</v>
      </c>
      <c r="F20" s="7">
        <v>0</v>
      </c>
      <c r="G20" s="99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90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99">
        <v>150</v>
      </c>
      <c r="D21" s="7">
        <v>0</v>
      </c>
      <c r="E21" s="8">
        <f t="shared" si="0"/>
        <v>0</v>
      </c>
      <c r="F21" s="7">
        <v>0</v>
      </c>
      <c r="G21" s="99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90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0</v>
      </c>
      <c r="E22" s="8">
        <f t="shared" si="0"/>
        <v>0</v>
      </c>
      <c r="F22" s="7">
        <v>0</v>
      </c>
      <c r="G22" s="99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90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>
        <v>0</v>
      </c>
      <c r="E23" s="8">
        <f t="shared" si="0"/>
        <v>0</v>
      </c>
      <c r="F23" s="7">
        <v>0</v>
      </c>
      <c r="G23" s="99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90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>
        <v>0</v>
      </c>
      <c r="E24" s="8">
        <f t="shared" si="0"/>
        <v>0</v>
      </c>
      <c r="F24" s="58">
        <v>2</v>
      </c>
      <c r="G24" s="99">
        <f t="shared" si="1"/>
        <v>60</v>
      </c>
      <c r="H24" s="160"/>
      <c r="I24" s="161"/>
      <c r="J24" s="161"/>
      <c r="K24" s="161"/>
      <c r="L24" s="161"/>
      <c r="M24" s="161"/>
      <c r="N24" s="161"/>
      <c r="O24" s="162"/>
      <c r="P24" s="90">
        <f t="shared" si="2"/>
        <v>60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>
        <v>0</v>
      </c>
      <c r="E25" s="8">
        <f t="shared" si="0"/>
        <v>0</v>
      </c>
      <c r="F25" s="7">
        <v>0</v>
      </c>
      <c r="G25" s="99">
        <f t="shared" si="1"/>
        <v>0</v>
      </c>
      <c r="H25" s="160"/>
      <c r="I25" s="161"/>
      <c r="J25" s="161"/>
      <c r="K25" s="161"/>
      <c r="L25" s="161"/>
      <c r="M25" s="161"/>
      <c r="N25" s="161"/>
      <c r="O25" s="162"/>
      <c r="P25" s="90">
        <f t="shared" si="2"/>
        <v>0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>
        <v>0</v>
      </c>
      <c r="E26" s="8">
        <f t="shared" si="0"/>
        <v>0</v>
      </c>
      <c r="F26" s="7">
        <v>0</v>
      </c>
      <c r="G26" s="99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90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>
        <v>0</v>
      </c>
      <c r="E27" s="8">
        <f t="shared" si="0"/>
        <v>0</v>
      </c>
      <c r="F27" s="7">
        <v>0</v>
      </c>
      <c r="G27" s="99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90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>
        <v>0</v>
      </c>
      <c r="E28" s="8">
        <f t="shared" si="0"/>
        <v>0</v>
      </c>
      <c r="F28" s="58">
        <v>1</v>
      </c>
      <c r="G28" s="99">
        <f t="shared" si="1"/>
        <v>53</v>
      </c>
      <c r="H28" s="160"/>
      <c r="I28" s="161"/>
      <c r="J28" s="161"/>
      <c r="K28" s="161"/>
      <c r="L28" s="161"/>
      <c r="M28" s="161"/>
      <c r="N28" s="161"/>
      <c r="O28" s="162"/>
      <c r="P28" s="90">
        <f t="shared" si="2"/>
        <v>53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>
        <v>0</v>
      </c>
      <c r="E29" s="8">
        <f t="shared" si="0"/>
        <v>0</v>
      </c>
      <c r="F29" s="7">
        <v>0</v>
      </c>
      <c r="G29" s="99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90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>
        <v>0</v>
      </c>
      <c r="E30" s="8">
        <f t="shared" si="0"/>
        <v>0</v>
      </c>
      <c r="F30" s="7">
        <v>0</v>
      </c>
      <c r="G30" s="99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90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99">
        <v>120</v>
      </c>
      <c r="D31" s="7">
        <v>0</v>
      </c>
      <c r="E31" s="8">
        <f t="shared" si="0"/>
        <v>0</v>
      </c>
      <c r="F31" s="7">
        <v>0</v>
      </c>
      <c r="G31" s="99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90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>
        <v>0</v>
      </c>
      <c r="E32" s="8">
        <f t="shared" si="0"/>
        <v>0</v>
      </c>
      <c r="F32" s="7">
        <v>0</v>
      </c>
      <c r="G32" s="99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90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>
        <v>0</v>
      </c>
      <c r="E33" s="8">
        <f t="shared" si="0"/>
        <v>0</v>
      </c>
      <c r="F33" s="7">
        <v>0</v>
      </c>
      <c r="G33" s="99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90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>
        <v>0</v>
      </c>
      <c r="E34" s="8">
        <f t="shared" si="0"/>
        <v>0</v>
      </c>
      <c r="F34" s="7">
        <v>0</v>
      </c>
      <c r="G34" s="99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90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3</v>
      </c>
      <c r="E35" s="8">
        <f t="shared" si="0"/>
        <v>348.75</v>
      </c>
      <c r="F35" s="7">
        <v>0</v>
      </c>
      <c r="G35" s="99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90">
        <f t="shared" si="2"/>
        <v>348.75</v>
      </c>
      <c r="Q35" s="10">
        <f t="shared" si="3"/>
        <v>465</v>
      </c>
    </row>
    <row r="36" spans="1:17" ht="17.25">
      <c r="A36" s="4"/>
      <c r="B36" s="5" t="s">
        <v>37</v>
      </c>
      <c r="C36" s="6">
        <v>165</v>
      </c>
      <c r="D36" s="58">
        <v>0</v>
      </c>
      <c r="E36" s="8">
        <f t="shared" si="0"/>
        <v>0</v>
      </c>
      <c r="F36" s="7">
        <v>0</v>
      </c>
      <c r="G36" s="99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90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>
        <v>0</v>
      </c>
      <c r="E37" s="8">
        <f t="shared" si="0"/>
        <v>0</v>
      </c>
      <c r="F37" s="7">
        <v>0</v>
      </c>
      <c r="G37" s="99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90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>
        <v>0</v>
      </c>
      <c r="E38" s="8">
        <f t="shared" si="0"/>
        <v>0</v>
      </c>
      <c r="F38" s="7">
        <v>0</v>
      </c>
      <c r="G38" s="99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90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>
        <v>0</v>
      </c>
      <c r="E39" s="8">
        <f t="shared" si="0"/>
        <v>0</v>
      </c>
      <c r="F39" s="7">
        <v>0</v>
      </c>
      <c r="G39" s="99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90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>
        <v>0</v>
      </c>
      <c r="E40" s="8">
        <f t="shared" si="0"/>
        <v>0</v>
      </c>
      <c r="F40" s="7">
        <v>0</v>
      </c>
      <c r="G40" s="99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90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>
        <v>0</v>
      </c>
      <c r="E41" s="8">
        <f t="shared" si="0"/>
        <v>0</v>
      </c>
      <c r="F41" s="7">
        <v>0</v>
      </c>
      <c r="G41" s="99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90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>
        <v>0</v>
      </c>
      <c r="E42" s="8">
        <f t="shared" si="0"/>
        <v>0</v>
      </c>
      <c r="F42" s="7">
        <v>0</v>
      </c>
      <c r="G42" s="99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90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>
        <v>2</v>
      </c>
      <c r="E43" s="8">
        <f t="shared" si="0"/>
        <v>123</v>
      </c>
      <c r="F43" s="7">
        <v>0</v>
      </c>
      <c r="G43" s="99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90">
        <f t="shared" si="2"/>
        <v>123</v>
      </c>
      <c r="Q43" s="10">
        <f t="shared" si="3"/>
        <v>164</v>
      </c>
    </row>
    <row r="44" spans="1:17" ht="17.25">
      <c r="A44" s="4"/>
      <c r="B44" s="5" t="s">
        <v>45</v>
      </c>
      <c r="C44" s="6">
        <v>45</v>
      </c>
      <c r="D44" s="7">
        <v>0</v>
      </c>
      <c r="E44" s="8">
        <f t="shared" si="0"/>
        <v>0</v>
      </c>
      <c r="F44" s="7">
        <v>0</v>
      </c>
      <c r="G44" s="99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90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>
        <v>0</v>
      </c>
      <c r="E45" s="8">
        <f t="shared" si="0"/>
        <v>0</v>
      </c>
      <c r="F45" s="7">
        <v>0</v>
      </c>
      <c r="G45" s="99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90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>
        <v>0</v>
      </c>
      <c r="E46" s="8">
        <f t="shared" si="0"/>
        <v>0</v>
      </c>
      <c r="F46" s="7">
        <v>0</v>
      </c>
      <c r="G46" s="99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90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>
        <v>0</v>
      </c>
      <c r="E47" s="8">
        <f t="shared" si="0"/>
        <v>0</v>
      </c>
      <c r="F47" s="7">
        <v>0</v>
      </c>
      <c r="G47" s="99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90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>
        <v>0</v>
      </c>
      <c r="E48" s="8">
        <f t="shared" si="0"/>
        <v>0</v>
      </c>
      <c r="F48" s="7">
        <v>0</v>
      </c>
      <c r="G48" s="99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90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2</v>
      </c>
      <c r="E49" s="8">
        <f t="shared" si="0"/>
        <v>57</v>
      </c>
      <c r="F49" s="7">
        <v>0</v>
      </c>
      <c r="G49" s="99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90">
        <f t="shared" si="2"/>
        <v>57</v>
      </c>
      <c r="Q49" s="10">
        <f t="shared" si="3"/>
        <v>76</v>
      </c>
    </row>
    <row r="50" spans="1:17" ht="17.25">
      <c r="A50" s="4"/>
      <c r="B50" s="5" t="s">
        <v>51</v>
      </c>
      <c r="C50" s="6">
        <v>38</v>
      </c>
      <c r="D50" s="7">
        <v>3</v>
      </c>
      <c r="E50" s="8">
        <f t="shared" si="0"/>
        <v>85.5</v>
      </c>
      <c r="F50" s="7">
        <v>0</v>
      </c>
      <c r="G50" s="99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90">
        <f t="shared" si="2"/>
        <v>85.5</v>
      </c>
      <c r="Q50" s="10">
        <f t="shared" si="3"/>
        <v>114</v>
      </c>
    </row>
    <row r="51" spans="1:17" ht="17.25">
      <c r="A51" s="4"/>
      <c r="B51" s="5" t="s">
        <v>52</v>
      </c>
      <c r="C51" s="6">
        <v>30</v>
      </c>
      <c r="D51" s="7">
        <v>4</v>
      </c>
      <c r="E51" s="8">
        <f t="shared" si="0"/>
        <v>90</v>
      </c>
      <c r="F51" s="7">
        <v>0</v>
      </c>
      <c r="G51" s="99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90">
        <f t="shared" si="2"/>
        <v>90</v>
      </c>
      <c r="Q51" s="10">
        <f t="shared" si="3"/>
        <v>120</v>
      </c>
    </row>
    <row r="52" spans="1:17" ht="17.25">
      <c r="A52" s="4"/>
      <c r="B52" s="5" t="s">
        <v>53</v>
      </c>
      <c r="C52" s="6">
        <v>42</v>
      </c>
      <c r="D52" s="7">
        <v>3</v>
      </c>
      <c r="E52" s="8">
        <f t="shared" si="0"/>
        <v>94.5</v>
      </c>
      <c r="F52" s="7">
        <v>0</v>
      </c>
      <c r="G52" s="99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90">
        <f t="shared" si="2"/>
        <v>94.5</v>
      </c>
      <c r="Q52" s="10">
        <f t="shared" si="3"/>
        <v>126</v>
      </c>
    </row>
    <row r="53" spans="1:17" ht="17.25">
      <c r="A53" s="4"/>
      <c r="B53" s="5" t="s">
        <v>54</v>
      </c>
      <c r="C53" s="6">
        <v>30</v>
      </c>
      <c r="D53" s="7">
        <v>0</v>
      </c>
      <c r="E53" s="8">
        <f t="shared" si="0"/>
        <v>0</v>
      </c>
      <c r="F53" s="7">
        <v>0</v>
      </c>
      <c r="G53" s="99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90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>
        <v>0</v>
      </c>
      <c r="E54" s="8">
        <f t="shared" si="0"/>
        <v>0</v>
      </c>
      <c r="F54" s="7">
        <v>0</v>
      </c>
      <c r="G54" s="99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90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>
        <v>0</v>
      </c>
      <c r="E55" s="8">
        <f t="shared" si="0"/>
        <v>0</v>
      </c>
      <c r="F55" s="7">
        <v>0</v>
      </c>
      <c r="G55" s="99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90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>
        <v>0</v>
      </c>
      <c r="E56" s="8">
        <f t="shared" si="0"/>
        <v>0</v>
      </c>
      <c r="F56" s="7">
        <v>0</v>
      </c>
      <c r="G56" s="99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90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0</v>
      </c>
      <c r="E57" s="8">
        <f t="shared" si="0"/>
        <v>0</v>
      </c>
      <c r="F57" s="7">
        <v>0</v>
      </c>
      <c r="G57" s="99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90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>
        <v>0</v>
      </c>
      <c r="E58" s="8">
        <f t="shared" si="0"/>
        <v>0</v>
      </c>
      <c r="F58" s="7">
        <v>0</v>
      </c>
      <c r="G58" s="99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90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>
        <v>0</v>
      </c>
      <c r="E59" s="8">
        <f t="shared" si="0"/>
        <v>0</v>
      </c>
      <c r="F59" s="7">
        <v>0</v>
      </c>
      <c r="G59" s="99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90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99">
        <v>100</v>
      </c>
      <c r="D60" s="7">
        <v>0</v>
      </c>
      <c r="E60" s="8">
        <f t="shared" si="0"/>
        <v>0</v>
      </c>
      <c r="F60" s="7">
        <v>0</v>
      </c>
      <c r="G60" s="99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90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>
        <v>0</v>
      </c>
      <c r="E61" s="8">
        <f t="shared" si="0"/>
        <v>0</v>
      </c>
      <c r="F61" s="7">
        <v>2</v>
      </c>
      <c r="G61" s="99">
        <f t="shared" si="1"/>
        <v>35</v>
      </c>
      <c r="H61" s="160"/>
      <c r="I61" s="161"/>
      <c r="J61" s="161"/>
      <c r="K61" s="161"/>
      <c r="L61" s="161"/>
      <c r="M61" s="161"/>
      <c r="N61" s="161"/>
      <c r="O61" s="162"/>
      <c r="P61" s="90">
        <f t="shared" si="2"/>
        <v>35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0</v>
      </c>
      <c r="E62" s="8">
        <f t="shared" si="0"/>
        <v>0</v>
      </c>
      <c r="F62" s="7">
        <v>0</v>
      </c>
      <c r="G62" s="99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90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>
        <v>0</v>
      </c>
      <c r="E63" s="8">
        <f t="shared" si="0"/>
        <v>0</v>
      </c>
      <c r="F63" s="7">
        <v>0</v>
      </c>
      <c r="G63" s="99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90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0</v>
      </c>
      <c r="E64" s="8">
        <f t="shared" si="0"/>
        <v>0</v>
      </c>
      <c r="F64" s="7">
        <v>0</v>
      </c>
      <c r="G64" s="99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90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>
        <v>0</v>
      </c>
      <c r="E65" s="8">
        <f t="shared" si="0"/>
        <v>0</v>
      </c>
      <c r="F65" s="7">
        <v>0</v>
      </c>
      <c r="G65" s="99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90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>
        <v>0</v>
      </c>
      <c r="E66" s="8">
        <f t="shared" si="0"/>
        <v>0</v>
      </c>
      <c r="F66" s="7">
        <v>0</v>
      </c>
      <c r="G66" s="99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90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>
        <v>0</v>
      </c>
      <c r="E67" s="8">
        <f t="shared" si="0"/>
        <v>0</v>
      </c>
      <c r="F67" s="7">
        <v>0</v>
      </c>
      <c r="G67" s="99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90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>
        <v>0</v>
      </c>
      <c r="E68" s="8">
        <f t="shared" si="0"/>
        <v>0</v>
      </c>
      <c r="F68" s="7">
        <v>0</v>
      </c>
      <c r="G68" s="99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90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99">
        <v>75</v>
      </c>
      <c r="D69" s="7">
        <v>0</v>
      </c>
      <c r="E69" s="8">
        <f t="shared" si="0"/>
        <v>0</v>
      </c>
      <c r="F69" s="7">
        <v>0</v>
      </c>
      <c r="G69" s="99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90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0</v>
      </c>
      <c r="E70" s="8">
        <f t="shared" si="0"/>
        <v>0</v>
      </c>
      <c r="F70" s="7">
        <v>0</v>
      </c>
      <c r="G70" s="99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90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99">
        <v>120</v>
      </c>
      <c r="D71" s="7">
        <v>0</v>
      </c>
      <c r="E71" s="8">
        <f t="shared" si="0"/>
        <v>0</v>
      </c>
      <c r="F71" s="7">
        <v>0</v>
      </c>
      <c r="G71" s="99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90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>
        <v>0</v>
      </c>
      <c r="E72" s="8">
        <f t="shared" ref="E72:E88" si="4">D72*C72*0.75</f>
        <v>0</v>
      </c>
      <c r="F72" s="7">
        <v>0</v>
      </c>
      <c r="G72" s="99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90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>
        <v>0</v>
      </c>
      <c r="E73" s="8">
        <f t="shared" si="4"/>
        <v>0</v>
      </c>
      <c r="F73" s="7">
        <v>0</v>
      </c>
      <c r="G73" s="99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90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95">
        <v>80</v>
      </c>
      <c r="D74" s="7">
        <v>0</v>
      </c>
      <c r="E74" s="8">
        <f t="shared" si="4"/>
        <v>0</v>
      </c>
      <c r="F74" s="7">
        <v>0</v>
      </c>
      <c r="G74" s="99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90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>
        <v>0</v>
      </c>
      <c r="E75" s="8">
        <f t="shared" si="4"/>
        <v>0</v>
      </c>
      <c r="F75" s="7">
        <v>0</v>
      </c>
      <c r="G75" s="99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90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>
        <v>0</v>
      </c>
      <c r="E76" s="8">
        <f t="shared" si="4"/>
        <v>0</v>
      </c>
      <c r="F76" s="7">
        <v>0</v>
      </c>
      <c r="G76" s="99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90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0</v>
      </c>
      <c r="E77" s="8">
        <f t="shared" si="4"/>
        <v>0</v>
      </c>
      <c r="F77" s="7">
        <v>0</v>
      </c>
      <c r="G77" s="99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90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>
        <v>0</v>
      </c>
      <c r="E78" s="8">
        <f t="shared" si="4"/>
        <v>0</v>
      </c>
      <c r="F78" s="7">
        <v>0</v>
      </c>
      <c r="G78" s="99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90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>
        <v>0</v>
      </c>
      <c r="E79" s="8">
        <f t="shared" si="4"/>
        <v>0</v>
      </c>
      <c r="F79" s="7">
        <v>0</v>
      </c>
      <c r="G79" s="99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90">
        <f t="shared" si="6"/>
        <v>0</v>
      </c>
      <c r="Q79" s="10">
        <f t="shared" si="7"/>
        <v>0</v>
      </c>
    </row>
    <row r="80" spans="1:17" ht="17.25">
      <c r="A80" s="99"/>
      <c r="B80" s="5" t="s">
        <v>77</v>
      </c>
      <c r="C80" s="94">
        <v>100</v>
      </c>
      <c r="D80" s="7">
        <v>0</v>
      </c>
      <c r="E80" s="8">
        <f t="shared" si="4"/>
        <v>0</v>
      </c>
      <c r="F80" s="7">
        <v>0</v>
      </c>
      <c r="G80" s="99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90">
        <f t="shared" si="6"/>
        <v>0</v>
      </c>
      <c r="Q80" s="10">
        <f t="shared" si="7"/>
        <v>0</v>
      </c>
    </row>
    <row r="81" spans="1:17" ht="17.25">
      <c r="A81" s="99"/>
      <c r="B81" s="5" t="s">
        <v>78</v>
      </c>
      <c r="C81" s="94">
        <v>150</v>
      </c>
      <c r="D81" s="7">
        <v>0</v>
      </c>
      <c r="E81" s="8">
        <f t="shared" si="4"/>
        <v>0</v>
      </c>
      <c r="F81" s="7">
        <v>0</v>
      </c>
      <c r="G81" s="99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90">
        <f t="shared" si="6"/>
        <v>0</v>
      </c>
      <c r="Q81" s="10">
        <f t="shared" si="7"/>
        <v>0</v>
      </c>
    </row>
    <row r="82" spans="1:17" ht="17.25">
      <c r="A82" s="99"/>
      <c r="B82" s="5" t="s">
        <v>80</v>
      </c>
      <c r="C82" s="99">
        <v>40</v>
      </c>
      <c r="D82" s="7">
        <v>0</v>
      </c>
      <c r="E82" s="8">
        <f t="shared" si="4"/>
        <v>0</v>
      </c>
      <c r="F82" s="7">
        <v>0</v>
      </c>
      <c r="G82" s="99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90">
        <f t="shared" si="6"/>
        <v>0</v>
      </c>
      <c r="Q82" s="10">
        <f t="shared" si="7"/>
        <v>0</v>
      </c>
    </row>
    <row r="83" spans="1:17" ht="17.25">
      <c r="A83" s="99"/>
      <c r="B83" s="5" t="s">
        <v>82</v>
      </c>
      <c r="C83" s="99">
        <v>45</v>
      </c>
      <c r="D83" s="7">
        <v>0</v>
      </c>
      <c r="E83" s="8">
        <f t="shared" si="4"/>
        <v>0</v>
      </c>
      <c r="F83" s="7">
        <v>0</v>
      </c>
      <c r="G83" s="99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90">
        <f t="shared" si="6"/>
        <v>0</v>
      </c>
      <c r="Q83" s="10">
        <f t="shared" si="7"/>
        <v>0</v>
      </c>
    </row>
    <row r="84" spans="1:17" ht="17.25">
      <c r="A84" s="99"/>
      <c r="B84" s="5" t="s">
        <v>129</v>
      </c>
      <c r="C84" s="99"/>
      <c r="D84" s="7"/>
      <c r="E84" s="8">
        <f t="shared" si="4"/>
        <v>0</v>
      </c>
      <c r="F84" s="7"/>
      <c r="G84" s="99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90">
        <f t="shared" si="6"/>
        <v>0</v>
      </c>
      <c r="Q84" s="10">
        <f t="shared" si="7"/>
        <v>0</v>
      </c>
    </row>
    <row r="85" spans="1:17" ht="17.25">
      <c r="A85" s="93"/>
      <c r="B85" s="5" t="s">
        <v>129</v>
      </c>
      <c r="C85" s="99"/>
      <c r="D85" s="7"/>
      <c r="E85" s="8">
        <f t="shared" si="4"/>
        <v>0</v>
      </c>
      <c r="F85" s="7"/>
      <c r="G85" s="99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90">
        <f t="shared" si="6"/>
        <v>0</v>
      </c>
      <c r="Q85" s="10">
        <f t="shared" si="7"/>
        <v>0</v>
      </c>
    </row>
    <row r="86" spans="1:17" ht="17.25">
      <c r="A86" s="93"/>
      <c r="B86" s="5" t="s">
        <v>129</v>
      </c>
      <c r="C86" s="99"/>
      <c r="D86" s="7"/>
      <c r="E86" s="8">
        <f t="shared" si="4"/>
        <v>0</v>
      </c>
      <c r="F86" s="7"/>
      <c r="G86" s="99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90">
        <f t="shared" si="6"/>
        <v>0</v>
      </c>
      <c r="Q86" s="10">
        <f t="shared" si="7"/>
        <v>0</v>
      </c>
    </row>
    <row r="87" spans="1:17" ht="17.25">
      <c r="A87" s="93"/>
      <c r="B87" s="5" t="s">
        <v>129</v>
      </c>
      <c r="C87" s="99"/>
      <c r="D87" s="7"/>
      <c r="E87" s="8">
        <f t="shared" si="4"/>
        <v>0</v>
      </c>
      <c r="F87" s="7"/>
      <c r="G87" s="99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90">
        <f t="shared" si="6"/>
        <v>0</v>
      </c>
      <c r="Q87" s="10">
        <f t="shared" si="7"/>
        <v>0</v>
      </c>
    </row>
    <row r="88" spans="1:17" ht="17.25">
      <c r="A88" s="93"/>
      <c r="B88" s="5" t="s">
        <v>129</v>
      </c>
      <c r="C88" s="99"/>
      <c r="D88" s="7"/>
      <c r="E88" s="8">
        <f t="shared" si="4"/>
        <v>0</v>
      </c>
      <c r="F88" s="7"/>
      <c r="G88" s="99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90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381</v>
      </c>
      <c r="E89" s="12">
        <f t="shared" ref="E89:G89" si="8">SUM(E7:E88)</f>
        <v>22218.75</v>
      </c>
      <c r="F89" s="12">
        <f t="shared" si="8"/>
        <v>54</v>
      </c>
      <c r="G89" s="12">
        <f t="shared" si="8"/>
        <v>2023</v>
      </c>
      <c r="H89" s="13"/>
      <c r="I89" s="13"/>
      <c r="J89" s="13"/>
      <c r="K89" s="13"/>
      <c r="L89" s="13"/>
      <c r="M89" s="13"/>
      <c r="N89" s="13"/>
      <c r="O89" s="13"/>
      <c r="P89" s="12">
        <f t="shared" ref="P89" si="9">SUM(P7:P88)</f>
        <v>24241.75</v>
      </c>
      <c r="Q89" s="12">
        <f t="shared" ref="Q89" si="10">SUM(Q7:Q88)</f>
        <v>29625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96"/>
      <c r="B91" s="97"/>
      <c r="C91" s="97"/>
      <c r="D91" s="17"/>
      <c r="E91" s="17"/>
      <c r="F91" s="17"/>
      <c r="G91" s="17"/>
      <c r="H91" s="33" t="s">
        <v>91</v>
      </c>
      <c r="I91" s="99" t="s">
        <v>8</v>
      </c>
      <c r="J91" s="33" t="s">
        <v>92</v>
      </c>
      <c r="K91" s="99" t="s">
        <v>10</v>
      </c>
      <c r="L91" s="17"/>
      <c r="M91" s="17"/>
      <c r="N91" s="17"/>
      <c r="O91" s="17"/>
      <c r="P91" s="97"/>
      <c r="Q91" s="98"/>
    </row>
    <row r="92" spans="1:17" ht="17.25">
      <c r="A92" s="19"/>
      <c r="B92" s="92" t="s">
        <v>93</v>
      </c>
      <c r="C92" s="99">
        <v>110</v>
      </c>
      <c r="D92" s="163"/>
      <c r="E92" s="164"/>
      <c r="F92" s="164"/>
      <c r="G92" s="165"/>
      <c r="H92" s="7">
        <v>0</v>
      </c>
      <c r="I92" s="8">
        <f>H92*C92*0.75</f>
        <v>0</v>
      </c>
      <c r="J92" s="7">
        <v>0</v>
      </c>
      <c r="K92" s="8">
        <f>J92*C92*0.5</f>
        <v>0</v>
      </c>
      <c r="L92" s="169"/>
      <c r="M92" s="170"/>
      <c r="N92" s="170"/>
      <c r="O92" s="171"/>
      <c r="P92" s="90">
        <f>K92+I92</f>
        <v>0</v>
      </c>
      <c r="Q92" s="10">
        <f>H92*C92</f>
        <v>0</v>
      </c>
    </row>
    <row r="93" spans="1:17" ht="17.25">
      <c r="A93" s="19"/>
      <c r="B93" s="92" t="s">
        <v>94</v>
      </c>
      <c r="C93" s="99">
        <v>120</v>
      </c>
      <c r="D93" s="166"/>
      <c r="E93" s="167"/>
      <c r="F93" s="167"/>
      <c r="G93" s="168"/>
      <c r="H93" s="7">
        <v>1</v>
      </c>
      <c r="I93" s="8">
        <f t="shared" ref="I93:I111" si="11">H93*C93*0.75</f>
        <v>90</v>
      </c>
      <c r="J93" s="7">
        <v>0</v>
      </c>
      <c r="K93" s="8">
        <f t="shared" ref="K93:K111" si="12">J93*C93*0.5</f>
        <v>0</v>
      </c>
      <c r="L93" s="172"/>
      <c r="M93" s="173"/>
      <c r="N93" s="173"/>
      <c r="O93" s="174"/>
      <c r="P93" s="90">
        <f t="shared" ref="P93:P111" si="13">K93+I93</f>
        <v>90</v>
      </c>
      <c r="Q93" s="10">
        <f t="shared" ref="Q93:Q111" si="14">H93*C93</f>
        <v>120</v>
      </c>
    </row>
    <row r="94" spans="1:17" ht="17.25">
      <c r="A94" s="19"/>
      <c r="B94" s="92" t="s">
        <v>95</v>
      </c>
      <c r="C94" s="99">
        <v>140</v>
      </c>
      <c r="D94" s="166"/>
      <c r="E94" s="167"/>
      <c r="F94" s="167"/>
      <c r="G94" s="168"/>
      <c r="H94" s="7">
        <v>0</v>
      </c>
      <c r="I94" s="8">
        <f t="shared" si="11"/>
        <v>0</v>
      </c>
      <c r="J94" s="7">
        <v>0</v>
      </c>
      <c r="K94" s="8">
        <f t="shared" si="12"/>
        <v>0</v>
      </c>
      <c r="L94" s="172"/>
      <c r="M94" s="173"/>
      <c r="N94" s="173"/>
      <c r="O94" s="174"/>
      <c r="P94" s="90">
        <f t="shared" si="13"/>
        <v>0</v>
      </c>
      <c r="Q94" s="10">
        <f t="shared" si="14"/>
        <v>0</v>
      </c>
    </row>
    <row r="95" spans="1:17" ht="17.25">
      <c r="A95" s="19"/>
      <c r="B95" s="92" t="s">
        <v>96</v>
      </c>
      <c r="C95" s="99">
        <v>203</v>
      </c>
      <c r="D95" s="166"/>
      <c r="E95" s="167"/>
      <c r="F95" s="167"/>
      <c r="G95" s="168"/>
      <c r="H95" s="7">
        <v>0</v>
      </c>
      <c r="I95" s="8">
        <f t="shared" si="11"/>
        <v>0</v>
      </c>
      <c r="J95" s="7">
        <v>0</v>
      </c>
      <c r="K95" s="8">
        <f t="shared" si="12"/>
        <v>0</v>
      </c>
      <c r="L95" s="172"/>
      <c r="M95" s="173"/>
      <c r="N95" s="173"/>
      <c r="O95" s="174"/>
      <c r="P95" s="90">
        <f t="shared" si="13"/>
        <v>0</v>
      </c>
      <c r="Q95" s="10">
        <f t="shared" si="14"/>
        <v>0</v>
      </c>
    </row>
    <row r="96" spans="1:17" ht="17.25">
      <c r="A96" s="19"/>
      <c r="B96" s="92" t="s">
        <v>97</v>
      </c>
      <c r="C96" s="99">
        <v>206</v>
      </c>
      <c r="D96" s="166"/>
      <c r="E96" s="167"/>
      <c r="F96" s="167"/>
      <c r="G96" s="168"/>
      <c r="H96" s="7">
        <v>0</v>
      </c>
      <c r="I96" s="8">
        <f t="shared" si="11"/>
        <v>0</v>
      </c>
      <c r="J96" s="7">
        <v>0</v>
      </c>
      <c r="K96" s="8">
        <f t="shared" si="12"/>
        <v>0</v>
      </c>
      <c r="L96" s="172"/>
      <c r="M96" s="173"/>
      <c r="N96" s="173"/>
      <c r="O96" s="174"/>
      <c r="P96" s="90">
        <f t="shared" si="13"/>
        <v>0</v>
      </c>
      <c r="Q96" s="10">
        <f t="shared" si="14"/>
        <v>0</v>
      </c>
    </row>
    <row r="97" spans="1:17" ht="17.25">
      <c r="A97" s="19"/>
      <c r="B97" s="92" t="s">
        <v>98</v>
      </c>
      <c r="C97" s="99">
        <v>125</v>
      </c>
      <c r="D97" s="166"/>
      <c r="E97" s="167"/>
      <c r="F97" s="167"/>
      <c r="G97" s="168"/>
      <c r="H97" s="7">
        <v>0</v>
      </c>
      <c r="I97" s="8">
        <f t="shared" si="11"/>
        <v>0</v>
      </c>
      <c r="J97" s="7">
        <v>0</v>
      </c>
      <c r="K97" s="8">
        <f t="shared" si="12"/>
        <v>0</v>
      </c>
      <c r="L97" s="172"/>
      <c r="M97" s="173"/>
      <c r="N97" s="173"/>
      <c r="O97" s="174"/>
      <c r="P97" s="90">
        <f t="shared" si="13"/>
        <v>0</v>
      </c>
      <c r="Q97" s="10">
        <f t="shared" si="14"/>
        <v>0</v>
      </c>
    </row>
    <row r="98" spans="1:17" ht="17.25">
      <c r="A98" s="19"/>
      <c r="B98" s="92" t="s">
        <v>99</v>
      </c>
      <c r="C98" s="99">
        <v>125</v>
      </c>
      <c r="D98" s="166"/>
      <c r="E98" s="167"/>
      <c r="F98" s="167"/>
      <c r="G98" s="168"/>
      <c r="H98" s="7">
        <v>0</v>
      </c>
      <c r="I98" s="8">
        <f t="shared" si="11"/>
        <v>0</v>
      </c>
      <c r="J98" s="7">
        <v>0</v>
      </c>
      <c r="K98" s="8">
        <f t="shared" si="12"/>
        <v>0</v>
      </c>
      <c r="L98" s="172"/>
      <c r="M98" s="173"/>
      <c r="N98" s="173"/>
      <c r="O98" s="174"/>
      <c r="P98" s="90">
        <f t="shared" si="13"/>
        <v>0</v>
      </c>
      <c r="Q98" s="10">
        <f t="shared" si="14"/>
        <v>0</v>
      </c>
    </row>
    <row r="99" spans="1:17" ht="17.25">
      <c r="A99" s="19"/>
      <c r="B99" s="92" t="s">
        <v>100</v>
      </c>
      <c r="C99" s="99">
        <v>100</v>
      </c>
      <c r="D99" s="166"/>
      <c r="E99" s="167"/>
      <c r="F99" s="167"/>
      <c r="G99" s="168"/>
      <c r="H99" s="7">
        <v>0</v>
      </c>
      <c r="I99" s="8">
        <f t="shared" si="11"/>
        <v>0</v>
      </c>
      <c r="J99" s="7">
        <v>0</v>
      </c>
      <c r="K99" s="8">
        <f t="shared" si="12"/>
        <v>0</v>
      </c>
      <c r="L99" s="172"/>
      <c r="M99" s="173"/>
      <c r="N99" s="173"/>
      <c r="O99" s="174"/>
      <c r="P99" s="90">
        <f t="shared" si="13"/>
        <v>0</v>
      </c>
      <c r="Q99" s="10">
        <f t="shared" si="14"/>
        <v>0</v>
      </c>
    </row>
    <row r="100" spans="1:17" ht="17.25">
      <c r="A100" s="19"/>
      <c r="B100" s="92" t="s">
        <v>101</v>
      </c>
      <c r="C100" s="99">
        <v>185</v>
      </c>
      <c r="D100" s="166"/>
      <c r="E100" s="167"/>
      <c r="F100" s="167"/>
      <c r="G100" s="168"/>
      <c r="H100" s="7">
        <v>0</v>
      </c>
      <c r="I100" s="8">
        <f t="shared" si="11"/>
        <v>0</v>
      </c>
      <c r="J100" s="7">
        <v>0</v>
      </c>
      <c r="K100" s="8">
        <f t="shared" si="12"/>
        <v>0</v>
      </c>
      <c r="L100" s="172"/>
      <c r="M100" s="173"/>
      <c r="N100" s="173"/>
      <c r="O100" s="174"/>
      <c r="P100" s="90">
        <f t="shared" si="13"/>
        <v>0</v>
      </c>
      <c r="Q100" s="10">
        <f t="shared" si="14"/>
        <v>0</v>
      </c>
    </row>
    <row r="101" spans="1:17" ht="17.25">
      <c r="A101" s="19"/>
      <c r="B101" s="92" t="s">
        <v>102</v>
      </c>
      <c r="C101" s="99">
        <v>200</v>
      </c>
      <c r="D101" s="166"/>
      <c r="E101" s="167"/>
      <c r="F101" s="167"/>
      <c r="G101" s="168"/>
      <c r="H101" s="7">
        <v>0</v>
      </c>
      <c r="I101" s="8">
        <f t="shared" si="11"/>
        <v>0</v>
      </c>
      <c r="J101" s="7">
        <v>0</v>
      </c>
      <c r="K101" s="8">
        <f t="shared" si="12"/>
        <v>0</v>
      </c>
      <c r="L101" s="172"/>
      <c r="M101" s="173"/>
      <c r="N101" s="173"/>
      <c r="O101" s="174"/>
      <c r="P101" s="90">
        <f t="shared" si="13"/>
        <v>0</v>
      </c>
      <c r="Q101" s="10">
        <f t="shared" si="14"/>
        <v>0</v>
      </c>
    </row>
    <row r="102" spans="1:17" ht="17.25">
      <c r="A102" s="19"/>
      <c r="B102" s="92" t="s">
        <v>107</v>
      </c>
      <c r="C102" s="99">
        <v>120</v>
      </c>
      <c r="D102" s="166"/>
      <c r="E102" s="167"/>
      <c r="F102" s="167"/>
      <c r="G102" s="168"/>
      <c r="H102" s="7">
        <v>0</v>
      </c>
      <c r="I102" s="8">
        <f t="shared" si="11"/>
        <v>0</v>
      </c>
      <c r="J102" s="7">
        <v>0</v>
      </c>
      <c r="K102" s="8">
        <f t="shared" si="12"/>
        <v>0</v>
      </c>
      <c r="L102" s="172"/>
      <c r="M102" s="173"/>
      <c r="N102" s="173"/>
      <c r="O102" s="174"/>
      <c r="P102" s="90">
        <f t="shared" si="13"/>
        <v>0</v>
      </c>
      <c r="Q102" s="10">
        <f t="shared" si="14"/>
        <v>0</v>
      </c>
    </row>
    <row r="103" spans="1:17" ht="17.25">
      <c r="A103" s="19"/>
      <c r="B103" s="92" t="s">
        <v>103</v>
      </c>
      <c r="C103" s="99">
        <v>65</v>
      </c>
      <c r="D103" s="166"/>
      <c r="E103" s="167"/>
      <c r="F103" s="167"/>
      <c r="G103" s="168"/>
      <c r="H103" s="7">
        <v>0</v>
      </c>
      <c r="I103" s="8">
        <f t="shared" si="11"/>
        <v>0</v>
      </c>
      <c r="J103" s="7">
        <v>0</v>
      </c>
      <c r="K103" s="8">
        <f t="shared" si="12"/>
        <v>0</v>
      </c>
      <c r="L103" s="172"/>
      <c r="M103" s="173"/>
      <c r="N103" s="173"/>
      <c r="O103" s="174"/>
      <c r="P103" s="90">
        <f t="shared" si="13"/>
        <v>0</v>
      </c>
      <c r="Q103" s="10">
        <f t="shared" si="14"/>
        <v>0</v>
      </c>
    </row>
    <row r="104" spans="1:17" ht="17.25">
      <c r="A104" s="19"/>
      <c r="B104" s="92" t="s">
        <v>104</v>
      </c>
      <c r="C104" s="99">
        <v>75</v>
      </c>
      <c r="D104" s="166"/>
      <c r="E104" s="167"/>
      <c r="F104" s="167"/>
      <c r="G104" s="168"/>
      <c r="H104" s="7">
        <v>0</v>
      </c>
      <c r="I104" s="8">
        <f t="shared" si="11"/>
        <v>0</v>
      </c>
      <c r="J104" s="7">
        <v>0</v>
      </c>
      <c r="K104" s="8">
        <f t="shared" si="12"/>
        <v>0</v>
      </c>
      <c r="L104" s="172"/>
      <c r="M104" s="173"/>
      <c r="N104" s="173"/>
      <c r="O104" s="174"/>
      <c r="P104" s="90">
        <f t="shared" si="13"/>
        <v>0</v>
      </c>
      <c r="Q104" s="10">
        <f t="shared" si="14"/>
        <v>0</v>
      </c>
    </row>
    <row r="105" spans="1:17" ht="17.25">
      <c r="A105" s="19"/>
      <c r="B105" s="92" t="s">
        <v>108</v>
      </c>
      <c r="C105" s="99">
        <v>75</v>
      </c>
      <c r="D105" s="166"/>
      <c r="E105" s="167"/>
      <c r="F105" s="167"/>
      <c r="G105" s="168"/>
      <c r="H105" s="7">
        <v>0</v>
      </c>
      <c r="I105" s="8">
        <f t="shared" si="11"/>
        <v>0</v>
      </c>
      <c r="J105" s="7">
        <v>0</v>
      </c>
      <c r="K105" s="8">
        <f t="shared" si="12"/>
        <v>0</v>
      </c>
      <c r="L105" s="172"/>
      <c r="M105" s="173"/>
      <c r="N105" s="173"/>
      <c r="O105" s="174"/>
      <c r="P105" s="90">
        <f t="shared" si="13"/>
        <v>0</v>
      </c>
      <c r="Q105" s="10">
        <f t="shared" si="14"/>
        <v>0</v>
      </c>
    </row>
    <row r="106" spans="1:17" ht="17.25">
      <c r="A106" s="19"/>
      <c r="B106" s="92" t="s">
        <v>109</v>
      </c>
      <c r="C106" s="99">
        <v>90</v>
      </c>
      <c r="D106" s="166"/>
      <c r="E106" s="167"/>
      <c r="F106" s="167"/>
      <c r="G106" s="168"/>
      <c r="H106" s="7">
        <v>0</v>
      </c>
      <c r="I106" s="8">
        <f t="shared" si="11"/>
        <v>0</v>
      </c>
      <c r="J106" s="7">
        <v>0</v>
      </c>
      <c r="K106" s="8">
        <f t="shared" si="12"/>
        <v>0</v>
      </c>
      <c r="L106" s="172"/>
      <c r="M106" s="173"/>
      <c r="N106" s="173"/>
      <c r="O106" s="174"/>
      <c r="P106" s="90">
        <f t="shared" si="13"/>
        <v>0</v>
      </c>
      <c r="Q106" s="10">
        <f t="shared" si="14"/>
        <v>0</v>
      </c>
    </row>
    <row r="107" spans="1:17" ht="17.25">
      <c r="A107" s="19"/>
      <c r="B107" s="92" t="s">
        <v>105</v>
      </c>
      <c r="C107" s="99">
        <v>235</v>
      </c>
      <c r="D107" s="166"/>
      <c r="E107" s="167"/>
      <c r="F107" s="167"/>
      <c r="G107" s="168"/>
      <c r="H107" s="7">
        <v>0</v>
      </c>
      <c r="I107" s="8">
        <f t="shared" si="11"/>
        <v>0</v>
      </c>
      <c r="J107" s="7">
        <v>0</v>
      </c>
      <c r="K107" s="8">
        <f t="shared" si="12"/>
        <v>0</v>
      </c>
      <c r="L107" s="172"/>
      <c r="M107" s="173"/>
      <c r="N107" s="173"/>
      <c r="O107" s="174"/>
      <c r="P107" s="90">
        <f t="shared" si="13"/>
        <v>0</v>
      </c>
      <c r="Q107" s="10">
        <f t="shared" si="14"/>
        <v>0</v>
      </c>
    </row>
    <row r="108" spans="1:17" ht="17.25">
      <c r="A108" s="19"/>
      <c r="B108" s="92" t="s">
        <v>106</v>
      </c>
      <c r="C108" s="99">
        <v>350</v>
      </c>
      <c r="D108" s="166"/>
      <c r="E108" s="167"/>
      <c r="F108" s="167"/>
      <c r="G108" s="168"/>
      <c r="H108" s="7">
        <v>0</v>
      </c>
      <c r="I108" s="8">
        <f t="shared" si="11"/>
        <v>0</v>
      </c>
      <c r="J108" s="7">
        <v>0</v>
      </c>
      <c r="K108" s="8">
        <f t="shared" si="12"/>
        <v>0</v>
      </c>
      <c r="L108" s="172"/>
      <c r="M108" s="173"/>
      <c r="N108" s="173"/>
      <c r="O108" s="174"/>
      <c r="P108" s="90">
        <f t="shared" si="13"/>
        <v>0</v>
      </c>
      <c r="Q108" s="10">
        <f t="shared" si="14"/>
        <v>0</v>
      </c>
    </row>
    <row r="109" spans="1:17" ht="17.25">
      <c r="A109" s="19"/>
      <c r="B109" s="92" t="s">
        <v>129</v>
      </c>
      <c r="C109" s="99"/>
      <c r="D109" s="166"/>
      <c r="E109" s="167"/>
      <c r="F109" s="167"/>
      <c r="G109" s="168"/>
      <c r="H109" s="7">
        <v>0</v>
      </c>
      <c r="I109" s="8">
        <f t="shared" si="11"/>
        <v>0</v>
      </c>
      <c r="J109" s="7">
        <v>0</v>
      </c>
      <c r="K109" s="8">
        <f t="shared" si="12"/>
        <v>0</v>
      </c>
      <c r="L109" s="172"/>
      <c r="M109" s="173"/>
      <c r="N109" s="173"/>
      <c r="O109" s="174"/>
      <c r="P109" s="90">
        <f t="shared" si="13"/>
        <v>0</v>
      </c>
      <c r="Q109" s="10">
        <f t="shared" si="14"/>
        <v>0</v>
      </c>
    </row>
    <row r="110" spans="1:17" ht="17.25">
      <c r="A110" s="19"/>
      <c r="B110" s="92" t="s">
        <v>129</v>
      </c>
      <c r="C110" s="99"/>
      <c r="D110" s="167"/>
      <c r="E110" s="167"/>
      <c r="F110" s="167"/>
      <c r="G110" s="168"/>
      <c r="H110" s="7">
        <v>0</v>
      </c>
      <c r="I110" s="8">
        <f t="shared" si="11"/>
        <v>0</v>
      </c>
      <c r="J110" s="7">
        <v>0</v>
      </c>
      <c r="K110" s="8">
        <f t="shared" si="12"/>
        <v>0</v>
      </c>
      <c r="L110" s="172"/>
      <c r="M110" s="173"/>
      <c r="N110" s="173"/>
      <c r="O110" s="174"/>
      <c r="P110" s="90">
        <f t="shared" si="13"/>
        <v>0</v>
      </c>
      <c r="Q110" s="10">
        <f t="shared" si="14"/>
        <v>0</v>
      </c>
    </row>
    <row r="111" spans="1:17" ht="17.25">
      <c r="A111" s="19"/>
      <c r="B111" s="92" t="s">
        <v>129</v>
      </c>
      <c r="C111" s="99"/>
      <c r="D111" s="167"/>
      <c r="E111" s="167"/>
      <c r="F111" s="167"/>
      <c r="G111" s="168"/>
      <c r="H111" s="7"/>
      <c r="I111" s="8">
        <f t="shared" si="11"/>
        <v>0</v>
      </c>
      <c r="J111" s="7"/>
      <c r="K111" s="8">
        <f t="shared" si="12"/>
        <v>0</v>
      </c>
      <c r="L111" s="172"/>
      <c r="M111" s="173"/>
      <c r="N111" s="173"/>
      <c r="O111" s="174"/>
      <c r="P111" s="90">
        <f t="shared" si="13"/>
        <v>0</v>
      </c>
      <c r="Q111" s="10">
        <f t="shared" si="14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1</v>
      </c>
      <c r="I112" s="12">
        <f>SUM(I92:I111)</f>
        <v>90</v>
      </c>
      <c r="J112" s="12">
        <f>SUM(J92:J111)</f>
        <v>0</v>
      </c>
      <c r="K112" s="12">
        <f>SUM(K92:K111)</f>
        <v>0</v>
      </c>
      <c r="L112" s="13"/>
      <c r="M112" s="13"/>
      <c r="N112" s="13"/>
      <c r="O112" s="13"/>
      <c r="P112" s="12">
        <f>SUM(P92:P111)</f>
        <v>90</v>
      </c>
      <c r="Q112" s="12">
        <f>SUM(Q92:Q111)</f>
        <v>120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96"/>
      <c r="B114" s="97"/>
      <c r="C114" s="97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99" t="s">
        <v>8</v>
      </c>
      <c r="N114" s="33" t="s">
        <v>112</v>
      </c>
      <c r="O114" s="99" t="s">
        <v>10</v>
      </c>
      <c r="P114" s="97"/>
      <c r="Q114" s="98"/>
    </row>
    <row r="115" spans="1:17" ht="17.25">
      <c r="A115" s="19"/>
      <c r="B115" s="92" t="s">
        <v>113</v>
      </c>
      <c r="C115" s="99">
        <v>7</v>
      </c>
      <c r="D115" s="163"/>
      <c r="E115" s="164"/>
      <c r="F115" s="164"/>
      <c r="G115" s="164"/>
      <c r="H115" s="164"/>
      <c r="I115" s="164"/>
      <c r="J115" s="164"/>
      <c r="K115" s="165"/>
      <c r="L115" s="58">
        <v>53</v>
      </c>
      <c r="M115" s="8">
        <f>L115*C115*0.75</f>
        <v>278.25</v>
      </c>
      <c r="N115" s="58">
        <v>17</v>
      </c>
      <c r="O115" s="8">
        <f>N115*C115*0.5</f>
        <v>59.5</v>
      </c>
      <c r="P115" s="90">
        <f>O115+M115</f>
        <v>337.75</v>
      </c>
      <c r="Q115" s="10">
        <f>L115*C115</f>
        <v>371</v>
      </c>
    </row>
    <row r="116" spans="1:17" ht="17.25">
      <c r="A116" s="19"/>
      <c r="B116" s="92" t="s">
        <v>130</v>
      </c>
      <c r="C116" s="99">
        <v>12</v>
      </c>
      <c r="D116" s="166"/>
      <c r="E116" s="167"/>
      <c r="F116" s="167"/>
      <c r="G116" s="167"/>
      <c r="H116" s="167"/>
      <c r="I116" s="167"/>
      <c r="J116" s="167"/>
      <c r="K116" s="168"/>
      <c r="L116" s="58">
        <v>2</v>
      </c>
      <c r="M116" s="8">
        <f t="shared" ref="M116:M120" si="15">L116*C116*0.75</f>
        <v>18</v>
      </c>
      <c r="N116" s="58">
        <v>2</v>
      </c>
      <c r="O116" s="8">
        <f t="shared" ref="O116:O120" si="16">N116*C116*0.5</f>
        <v>12</v>
      </c>
      <c r="P116" s="90">
        <f t="shared" ref="P116:P120" si="17">O116+M116</f>
        <v>30</v>
      </c>
      <c r="Q116" s="10">
        <f t="shared" ref="Q116:Q120" si="18">L116*C116</f>
        <v>24</v>
      </c>
    </row>
    <row r="117" spans="1:17" ht="17.25">
      <c r="A117" s="19"/>
      <c r="B117" s="92" t="s">
        <v>131</v>
      </c>
      <c r="C117" s="99">
        <v>10</v>
      </c>
      <c r="D117" s="166"/>
      <c r="E117" s="167"/>
      <c r="F117" s="167"/>
      <c r="G117" s="167"/>
      <c r="H117" s="167"/>
      <c r="I117" s="167"/>
      <c r="J117" s="167"/>
      <c r="K117" s="168"/>
      <c r="L117" s="58">
        <v>13</v>
      </c>
      <c r="M117" s="8">
        <f t="shared" si="15"/>
        <v>97.5</v>
      </c>
      <c r="N117" s="58">
        <v>7</v>
      </c>
      <c r="O117" s="8">
        <f t="shared" si="16"/>
        <v>35</v>
      </c>
      <c r="P117" s="90">
        <f t="shared" si="17"/>
        <v>132.5</v>
      </c>
      <c r="Q117" s="10">
        <f t="shared" si="18"/>
        <v>130</v>
      </c>
    </row>
    <row r="118" spans="1:17" ht="28.5">
      <c r="A118" s="19"/>
      <c r="B118" s="21" t="s">
        <v>114</v>
      </c>
      <c r="C118" s="99">
        <v>5</v>
      </c>
      <c r="D118" s="166"/>
      <c r="E118" s="167"/>
      <c r="F118" s="167"/>
      <c r="G118" s="167"/>
      <c r="H118" s="167"/>
      <c r="I118" s="167"/>
      <c r="J118" s="167"/>
      <c r="K118" s="168"/>
      <c r="L118" s="58">
        <v>88</v>
      </c>
      <c r="M118" s="8">
        <f t="shared" si="15"/>
        <v>330</v>
      </c>
      <c r="N118" s="58">
        <v>85</v>
      </c>
      <c r="O118" s="8">
        <f t="shared" si="16"/>
        <v>212.5</v>
      </c>
      <c r="P118" s="90">
        <f t="shared" si="17"/>
        <v>542.5</v>
      </c>
      <c r="Q118" s="10">
        <f t="shared" si="18"/>
        <v>440</v>
      </c>
    </row>
    <row r="119" spans="1:17" ht="17.25">
      <c r="A119" s="22"/>
      <c r="B119" s="21" t="s">
        <v>115</v>
      </c>
      <c r="C119" s="99">
        <v>8</v>
      </c>
      <c r="D119" s="166"/>
      <c r="E119" s="167"/>
      <c r="F119" s="167"/>
      <c r="G119" s="167"/>
      <c r="H119" s="167"/>
      <c r="I119" s="167"/>
      <c r="J119" s="167"/>
      <c r="K119" s="168"/>
      <c r="L119" s="58">
        <v>19</v>
      </c>
      <c r="M119" s="8">
        <f t="shared" si="15"/>
        <v>114</v>
      </c>
      <c r="N119" s="58">
        <v>8</v>
      </c>
      <c r="O119" s="8">
        <f t="shared" si="16"/>
        <v>32</v>
      </c>
      <c r="P119" s="90">
        <f t="shared" si="17"/>
        <v>146</v>
      </c>
      <c r="Q119" s="10">
        <f t="shared" si="18"/>
        <v>152</v>
      </c>
    </row>
    <row r="120" spans="1:17" ht="17.25">
      <c r="A120" s="22"/>
      <c r="B120" s="21" t="s">
        <v>129</v>
      </c>
      <c r="C120" s="99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5"/>
        <v>0</v>
      </c>
      <c r="N120" s="7"/>
      <c r="O120" s="8">
        <f t="shared" si="16"/>
        <v>0</v>
      </c>
      <c r="P120" s="90">
        <f t="shared" si="17"/>
        <v>0</v>
      </c>
      <c r="Q120" s="10">
        <f t="shared" si="18"/>
        <v>0</v>
      </c>
    </row>
    <row r="121" spans="1:17">
      <c r="A121" s="145"/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175</v>
      </c>
      <c r="M121" s="14">
        <f t="shared" ref="M121:Q121" si="19">SUM(M115:M120)</f>
        <v>837.75</v>
      </c>
      <c r="N121" s="14">
        <f t="shared" si="19"/>
        <v>119</v>
      </c>
      <c r="O121" s="14">
        <f t="shared" si="19"/>
        <v>351</v>
      </c>
      <c r="P121" s="14">
        <f t="shared" si="19"/>
        <v>1188.75</v>
      </c>
      <c r="Q121" s="14">
        <f t="shared" si="19"/>
        <v>1117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25520.5</v>
      </c>
      <c r="Q122" s="23">
        <f>Q89+Q112+Q121</f>
        <v>30862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12800</v>
      </c>
      <c r="Q123" s="25">
        <f>D134</f>
        <v>12800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1.9937890625000001</v>
      </c>
      <c r="Q124" s="47">
        <f>Q122/Q123</f>
        <v>2.41109375</v>
      </c>
    </row>
    <row r="125" spans="1:17">
      <c r="A125" s="26"/>
      <c r="B125" s="91" t="s">
        <v>119</v>
      </c>
      <c r="C125" s="91" t="s">
        <v>120</v>
      </c>
      <c r="D125" s="91" t="s">
        <v>89</v>
      </c>
      <c r="E125" s="91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7100</v>
      </c>
      <c r="C126" s="29">
        <v>4900</v>
      </c>
      <c r="D126" s="28">
        <f>C126+B126</f>
        <v>12000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7200</v>
      </c>
      <c r="C127" s="29">
        <v>4800</v>
      </c>
      <c r="D127" s="28">
        <f>C127+B127</f>
        <v>12000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7340</v>
      </c>
      <c r="C128" s="31">
        <v>4660</v>
      </c>
      <c r="D128" s="28">
        <f t="shared" ref="D128:D130" si="20">C128+B128</f>
        <v>12000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7200</v>
      </c>
      <c r="C129" s="1">
        <v>4800</v>
      </c>
      <c r="D129" s="28">
        <f t="shared" si="20"/>
        <v>12000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7100</v>
      </c>
      <c r="C130" s="1">
        <v>4900</v>
      </c>
      <c r="D130" s="28">
        <f t="shared" si="20"/>
        <v>12000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93">
        <f>SUM(B126:B130)</f>
        <v>35940</v>
      </c>
      <c r="C131" s="93">
        <f t="shared" ref="C131:D131" si="21">SUM(C126:C130)</f>
        <v>24060</v>
      </c>
      <c r="D131" s="93">
        <f t="shared" si="21"/>
        <v>60000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12000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800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12800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rightToLeft="1" tabSelected="1" workbookViewId="0">
      <selection activeCell="F8" sqref="F8:F25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8554687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57" t="s">
        <v>8</v>
      </c>
      <c r="F4" s="33" t="s">
        <v>9</v>
      </c>
      <c r="G4" s="57" t="s">
        <v>10</v>
      </c>
      <c r="H4" s="57"/>
      <c r="I4" s="57"/>
      <c r="J4" s="57"/>
      <c r="K4" s="57"/>
      <c r="L4" s="57"/>
      <c r="M4" s="57"/>
      <c r="N4" s="57"/>
      <c r="O4" s="57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57"/>
      <c r="F5" s="3">
        <v>5</v>
      </c>
      <c r="G5" s="57"/>
      <c r="H5" s="3">
        <v>6</v>
      </c>
      <c r="I5" s="57"/>
      <c r="J5" s="3">
        <v>7</v>
      </c>
      <c r="K5" s="57"/>
      <c r="L5" s="3">
        <v>8</v>
      </c>
      <c r="M5" s="57"/>
      <c r="N5" s="3">
        <v>9</v>
      </c>
      <c r="O5" s="57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>
        <v>0</v>
      </c>
      <c r="E7" s="8">
        <f>D7*C7*0.75</f>
        <v>0</v>
      </c>
      <c r="F7" s="59">
        <v>9</v>
      </c>
      <c r="G7" s="57">
        <f>F7*C7*0.5</f>
        <v>198</v>
      </c>
      <c r="H7" s="157"/>
      <c r="I7" s="158"/>
      <c r="J7" s="158"/>
      <c r="K7" s="158"/>
      <c r="L7" s="158"/>
      <c r="M7" s="158"/>
      <c r="N7" s="158"/>
      <c r="O7" s="159"/>
      <c r="P7" s="48">
        <f>G7+E7</f>
        <v>198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>
        <v>0</v>
      </c>
      <c r="E8" s="8">
        <f t="shared" ref="E8:E71" si="0">D8*C8*0.75</f>
        <v>0</v>
      </c>
      <c r="F8" s="7">
        <v>408</v>
      </c>
      <c r="G8" s="57">
        <f t="shared" ref="G8:G71" si="1">F8*C8*0.5</f>
        <v>13260</v>
      </c>
      <c r="H8" s="160"/>
      <c r="I8" s="161"/>
      <c r="J8" s="161"/>
      <c r="K8" s="161"/>
      <c r="L8" s="161"/>
      <c r="M8" s="161"/>
      <c r="N8" s="161"/>
      <c r="O8" s="162"/>
      <c r="P8" s="48">
        <f t="shared" ref="P8:P71" si="2">G8+E8</f>
        <v>13260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0</v>
      </c>
      <c r="E9" s="8">
        <f t="shared" si="0"/>
        <v>0</v>
      </c>
      <c r="F9" s="7">
        <v>0</v>
      </c>
      <c r="G9" s="57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48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>
        <v>0</v>
      </c>
      <c r="E10" s="8">
        <f t="shared" si="0"/>
        <v>0</v>
      </c>
      <c r="F10" s="7">
        <v>0</v>
      </c>
      <c r="G10" s="57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48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>
        <v>0</v>
      </c>
      <c r="E11" s="8">
        <f t="shared" si="0"/>
        <v>0</v>
      </c>
      <c r="F11" s="7">
        <v>0</v>
      </c>
      <c r="G11" s="57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48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>
        <v>0</v>
      </c>
      <c r="E12" s="8">
        <f t="shared" si="0"/>
        <v>0</v>
      </c>
      <c r="F12" s="7">
        <v>0</v>
      </c>
      <c r="G12" s="57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48">
        <f t="shared" si="2"/>
        <v>0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7">
        <v>223</v>
      </c>
      <c r="E13" s="8">
        <f t="shared" si="0"/>
        <v>12543.75</v>
      </c>
      <c r="F13" s="7">
        <v>177</v>
      </c>
      <c r="G13" s="57">
        <f t="shared" si="1"/>
        <v>6637.5</v>
      </c>
      <c r="H13" s="160"/>
      <c r="I13" s="161"/>
      <c r="J13" s="161"/>
      <c r="K13" s="161"/>
      <c r="L13" s="161"/>
      <c r="M13" s="161"/>
      <c r="N13" s="161"/>
      <c r="O13" s="162"/>
      <c r="P13" s="48">
        <f t="shared" si="2"/>
        <v>19181.25</v>
      </c>
      <c r="Q13" s="10">
        <f t="shared" si="3"/>
        <v>16725</v>
      </c>
    </row>
    <row r="14" spans="1:17" ht="17.25">
      <c r="A14" s="4"/>
      <c r="B14" s="5" t="s">
        <v>18</v>
      </c>
      <c r="C14" s="6">
        <v>75</v>
      </c>
      <c r="D14" s="7">
        <v>0</v>
      </c>
      <c r="E14" s="8">
        <f t="shared" si="0"/>
        <v>0</v>
      </c>
      <c r="F14" s="7">
        <v>0</v>
      </c>
      <c r="G14" s="57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48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0</v>
      </c>
      <c r="E15" s="8">
        <f t="shared" si="0"/>
        <v>0</v>
      </c>
      <c r="F15" s="7">
        <v>0</v>
      </c>
      <c r="G15" s="57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48">
        <f t="shared" si="2"/>
        <v>0</v>
      </c>
      <c r="Q15" s="10">
        <f t="shared" si="3"/>
        <v>0</v>
      </c>
    </row>
    <row r="16" spans="1:17" ht="17.25">
      <c r="A16" s="4"/>
      <c r="B16" s="5" t="s">
        <v>20</v>
      </c>
      <c r="C16" s="6">
        <v>75</v>
      </c>
      <c r="D16" s="7">
        <v>58</v>
      </c>
      <c r="E16" s="8">
        <f t="shared" si="0"/>
        <v>3262.5</v>
      </c>
      <c r="F16" s="7">
        <v>0</v>
      </c>
      <c r="G16" s="57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48">
        <f t="shared" si="2"/>
        <v>3262.5</v>
      </c>
      <c r="Q16" s="10">
        <f t="shared" si="3"/>
        <v>4350</v>
      </c>
    </row>
    <row r="17" spans="1:17" ht="17.25">
      <c r="A17" s="4"/>
      <c r="B17" s="5" t="s">
        <v>21</v>
      </c>
      <c r="C17" s="6">
        <v>82</v>
      </c>
      <c r="D17" s="7">
        <v>0</v>
      </c>
      <c r="E17" s="8">
        <f t="shared" si="0"/>
        <v>0</v>
      </c>
      <c r="F17" s="7">
        <v>0</v>
      </c>
      <c r="G17" s="57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48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8</v>
      </c>
      <c r="E18" s="8">
        <f t="shared" si="0"/>
        <v>504</v>
      </c>
      <c r="F18" s="7">
        <v>0</v>
      </c>
      <c r="G18" s="57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48">
        <f t="shared" si="2"/>
        <v>504</v>
      </c>
      <c r="Q18" s="10">
        <f t="shared" si="3"/>
        <v>672</v>
      </c>
    </row>
    <row r="19" spans="1:17" ht="17.25">
      <c r="A19" s="4"/>
      <c r="B19" s="5" t="s">
        <v>23</v>
      </c>
      <c r="C19" s="6">
        <v>110</v>
      </c>
      <c r="D19" s="7">
        <v>13</v>
      </c>
      <c r="E19" s="8">
        <f t="shared" si="0"/>
        <v>1072.5</v>
      </c>
      <c r="F19" s="7">
        <v>0</v>
      </c>
      <c r="G19" s="57">
        <f t="shared" si="1"/>
        <v>0</v>
      </c>
      <c r="H19" s="160"/>
      <c r="I19" s="161"/>
      <c r="J19" s="161"/>
      <c r="K19" s="161"/>
      <c r="L19" s="161"/>
      <c r="M19" s="161"/>
      <c r="N19" s="161"/>
      <c r="O19" s="162"/>
      <c r="P19" s="48">
        <f t="shared" si="2"/>
        <v>1072.5</v>
      </c>
      <c r="Q19" s="10">
        <f t="shared" si="3"/>
        <v>1430</v>
      </c>
    </row>
    <row r="20" spans="1:17" ht="17.25">
      <c r="A20" s="4"/>
      <c r="B20" s="5" t="s">
        <v>83</v>
      </c>
      <c r="C20" s="57">
        <v>110</v>
      </c>
      <c r="D20" s="7">
        <v>0</v>
      </c>
      <c r="E20" s="8">
        <f t="shared" si="0"/>
        <v>0</v>
      </c>
      <c r="F20" s="59">
        <v>0</v>
      </c>
      <c r="G20" s="57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48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57">
        <v>150</v>
      </c>
      <c r="D21" s="7">
        <v>0</v>
      </c>
      <c r="E21" s="8">
        <f t="shared" si="0"/>
        <v>0</v>
      </c>
      <c r="F21" s="59">
        <v>0</v>
      </c>
      <c r="G21" s="57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48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0</v>
      </c>
      <c r="E22" s="8">
        <f t="shared" si="0"/>
        <v>0</v>
      </c>
      <c r="F22" s="7">
        <v>0</v>
      </c>
      <c r="G22" s="57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48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>
        <v>0</v>
      </c>
      <c r="E23" s="8">
        <f t="shared" si="0"/>
        <v>0</v>
      </c>
      <c r="F23" s="59">
        <v>0</v>
      </c>
      <c r="G23" s="57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48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>
        <v>0</v>
      </c>
      <c r="E24" s="8">
        <f t="shared" si="0"/>
        <v>0</v>
      </c>
      <c r="F24" s="59">
        <v>0</v>
      </c>
      <c r="G24" s="57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48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>
        <v>0</v>
      </c>
      <c r="E25" s="8">
        <f t="shared" si="0"/>
        <v>0</v>
      </c>
      <c r="F25" s="59">
        <v>66</v>
      </c>
      <c r="G25" s="57">
        <f t="shared" si="1"/>
        <v>2442</v>
      </c>
      <c r="H25" s="160"/>
      <c r="I25" s="161"/>
      <c r="J25" s="161"/>
      <c r="K25" s="161"/>
      <c r="L25" s="161"/>
      <c r="M25" s="161"/>
      <c r="N25" s="161"/>
      <c r="O25" s="162"/>
      <c r="P25" s="48">
        <f t="shared" si="2"/>
        <v>2442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>
        <v>0</v>
      </c>
      <c r="E26" s="8">
        <f t="shared" si="0"/>
        <v>0</v>
      </c>
      <c r="F26" s="59">
        <v>0</v>
      </c>
      <c r="G26" s="57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48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>
        <v>0</v>
      </c>
      <c r="E27" s="8">
        <f t="shared" si="0"/>
        <v>0</v>
      </c>
      <c r="F27" s="59">
        <v>0</v>
      </c>
      <c r="G27" s="57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48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>
        <v>0</v>
      </c>
      <c r="E28" s="8">
        <f t="shared" si="0"/>
        <v>0</v>
      </c>
      <c r="F28" s="59">
        <v>3</v>
      </c>
      <c r="G28" s="57">
        <f t="shared" si="1"/>
        <v>159</v>
      </c>
      <c r="H28" s="160"/>
      <c r="I28" s="161"/>
      <c r="J28" s="161"/>
      <c r="K28" s="161"/>
      <c r="L28" s="161"/>
      <c r="M28" s="161"/>
      <c r="N28" s="161"/>
      <c r="O28" s="162"/>
      <c r="P28" s="48">
        <f t="shared" si="2"/>
        <v>159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>
        <v>0</v>
      </c>
      <c r="E29" s="8">
        <f t="shared" si="0"/>
        <v>0</v>
      </c>
      <c r="F29" s="59">
        <v>0</v>
      </c>
      <c r="G29" s="57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48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>
        <v>0</v>
      </c>
      <c r="E30" s="8">
        <f t="shared" si="0"/>
        <v>0</v>
      </c>
      <c r="F30" s="7">
        <v>0</v>
      </c>
      <c r="G30" s="57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48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57">
        <v>120</v>
      </c>
      <c r="D31" s="7">
        <v>0</v>
      </c>
      <c r="E31" s="8">
        <f t="shared" si="0"/>
        <v>0</v>
      </c>
      <c r="F31" s="7">
        <v>0</v>
      </c>
      <c r="G31" s="57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48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59">
        <v>0</v>
      </c>
      <c r="E32" s="8">
        <f t="shared" si="0"/>
        <v>0</v>
      </c>
      <c r="F32" s="7">
        <v>0</v>
      </c>
      <c r="G32" s="57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48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59">
        <v>0</v>
      </c>
      <c r="E33" s="8">
        <f t="shared" si="0"/>
        <v>0</v>
      </c>
      <c r="F33" s="7">
        <v>0</v>
      </c>
      <c r="G33" s="57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48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>
        <v>0</v>
      </c>
      <c r="E34" s="8">
        <f t="shared" si="0"/>
        <v>0</v>
      </c>
      <c r="F34" s="7">
        <v>0</v>
      </c>
      <c r="G34" s="57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48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0</v>
      </c>
      <c r="E35" s="8">
        <f t="shared" si="0"/>
        <v>0</v>
      </c>
      <c r="F35" s="7">
        <v>0</v>
      </c>
      <c r="G35" s="57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48">
        <f t="shared" si="2"/>
        <v>0</v>
      </c>
      <c r="Q35" s="10">
        <f t="shared" si="3"/>
        <v>0</v>
      </c>
    </row>
    <row r="36" spans="1:17" ht="17.25">
      <c r="A36" s="4"/>
      <c r="B36" s="5" t="s">
        <v>37</v>
      </c>
      <c r="C36" s="6">
        <v>165</v>
      </c>
      <c r="D36" s="59">
        <v>0</v>
      </c>
      <c r="E36" s="8">
        <f t="shared" si="0"/>
        <v>0</v>
      </c>
      <c r="F36" s="7">
        <v>0</v>
      </c>
      <c r="G36" s="57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48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59">
        <v>0</v>
      </c>
      <c r="E37" s="8">
        <f t="shared" si="0"/>
        <v>0</v>
      </c>
      <c r="F37" s="7">
        <v>0</v>
      </c>
      <c r="G37" s="57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48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59">
        <v>0</v>
      </c>
      <c r="E38" s="8">
        <f t="shared" si="0"/>
        <v>0</v>
      </c>
      <c r="F38" s="7">
        <v>0</v>
      </c>
      <c r="G38" s="57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48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59">
        <v>0</v>
      </c>
      <c r="E39" s="8">
        <f t="shared" si="0"/>
        <v>0</v>
      </c>
      <c r="F39" s="7">
        <v>0</v>
      </c>
      <c r="G39" s="57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48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>
        <v>0</v>
      </c>
      <c r="E40" s="8">
        <f t="shared" si="0"/>
        <v>0</v>
      </c>
      <c r="F40" s="7">
        <v>0</v>
      </c>
      <c r="G40" s="57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48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>
        <v>4</v>
      </c>
      <c r="E41" s="8">
        <f t="shared" si="0"/>
        <v>120</v>
      </c>
      <c r="F41" s="59">
        <v>0</v>
      </c>
      <c r="G41" s="57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48">
        <f t="shared" si="2"/>
        <v>120</v>
      </c>
      <c r="Q41" s="10">
        <f t="shared" si="3"/>
        <v>160</v>
      </c>
    </row>
    <row r="42" spans="1:17" ht="17.25">
      <c r="A42" s="4"/>
      <c r="B42" s="5" t="s">
        <v>43</v>
      </c>
      <c r="C42" s="6">
        <v>40</v>
      </c>
      <c r="D42" s="7">
        <v>7</v>
      </c>
      <c r="E42" s="8">
        <f t="shared" si="0"/>
        <v>210</v>
      </c>
      <c r="F42" s="7">
        <v>0</v>
      </c>
      <c r="G42" s="57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48">
        <f t="shared" si="2"/>
        <v>210</v>
      </c>
      <c r="Q42" s="10">
        <f t="shared" si="3"/>
        <v>280</v>
      </c>
    </row>
    <row r="43" spans="1:17" ht="17.25">
      <c r="A43" s="4"/>
      <c r="B43" s="5" t="s">
        <v>44</v>
      </c>
      <c r="C43" s="6">
        <v>82</v>
      </c>
      <c r="D43" s="7">
        <v>0</v>
      </c>
      <c r="E43" s="8">
        <f t="shared" si="0"/>
        <v>0</v>
      </c>
      <c r="F43" s="7">
        <v>0</v>
      </c>
      <c r="G43" s="57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48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59">
        <v>0</v>
      </c>
      <c r="E44" s="8">
        <f t="shared" si="0"/>
        <v>0</v>
      </c>
      <c r="F44" s="7">
        <v>5</v>
      </c>
      <c r="G44" s="57">
        <f t="shared" si="1"/>
        <v>112.5</v>
      </c>
      <c r="H44" s="160"/>
      <c r="I44" s="161"/>
      <c r="J44" s="161"/>
      <c r="K44" s="161"/>
      <c r="L44" s="161"/>
      <c r="M44" s="161"/>
      <c r="N44" s="161"/>
      <c r="O44" s="162"/>
      <c r="P44" s="48">
        <f t="shared" si="2"/>
        <v>112.5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59">
        <v>0</v>
      </c>
      <c r="E45" s="8">
        <f t="shared" si="0"/>
        <v>0</v>
      </c>
      <c r="F45" s="59">
        <v>0</v>
      </c>
      <c r="G45" s="57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48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59">
        <v>0</v>
      </c>
      <c r="E46" s="8">
        <f t="shared" si="0"/>
        <v>0</v>
      </c>
      <c r="F46" s="59">
        <v>0</v>
      </c>
      <c r="G46" s="57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48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59">
        <v>0</v>
      </c>
      <c r="E47" s="8">
        <f t="shared" si="0"/>
        <v>0</v>
      </c>
      <c r="F47" s="59">
        <v>0</v>
      </c>
      <c r="G47" s="57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48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59">
        <v>0</v>
      </c>
      <c r="E48" s="8">
        <f t="shared" si="0"/>
        <v>0</v>
      </c>
      <c r="F48" s="59">
        <v>0</v>
      </c>
      <c r="G48" s="57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48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59">
        <v>0</v>
      </c>
      <c r="E49" s="8">
        <f t="shared" si="0"/>
        <v>0</v>
      </c>
      <c r="F49" s="59">
        <v>0</v>
      </c>
      <c r="G49" s="57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48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59">
        <v>0</v>
      </c>
      <c r="E50" s="8">
        <f t="shared" si="0"/>
        <v>0</v>
      </c>
      <c r="F50" s="59">
        <v>0</v>
      </c>
      <c r="G50" s="57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48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59">
        <v>0</v>
      </c>
      <c r="E51" s="8">
        <f t="shared" si="0"/>
        <v>0</v>
      </c>
      <c r="F51" s="59">
        <v>3</v>
      </c>
      <c r="G51" s="57">
        <f t="shared" si="1"/>
        <v>45</v>
      </c>
      <c r="H51" s="160"/>
      <c r="I51" s="161"/>
      <c r="J51" s="161"/>
      <c r="K51" s="161"/>
      <c r="L51" s="161"/>
      <c r="M51" s="161"/>
      <c r="N51" s="161"/>
      <c r="O51" s="162"/>
      <c r="P51" s="48">
        <f t="shared" si="2"/>
        <v>45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0</v>
      </c>
      <c r="E52" s="8">
        <f t="shared" si="0"/>
        <v>0</v>
      </c>
      <c r="F52" s="7">
        <v>0</v>
      </c>
      <c r="G52" s="57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48">
        <f t="shared" si="2"/>
        <v>0</v>
      </c>
      <c r="Q52" s="10">
        <f t="shared" si="3"/>
        <v>0</v>
      </c>
    </row>
    <row r="53" spans="1:17" ht="17.25">
      <c r="A53" s="4"/>
      <c r="B53" s="5" t="s">
        <v>54</v>
      </c>
      <c r="C53" s="6">
        <v>30</v>
      </c>
      <c r="D53" s="7">
        <v>0</v>
      </c>
      <c r="E53" s="8">
        <f t="shared" si="0"/>
        <v>0</v>
      </c>
      <c r="F53" s="7">
        <v>0</v>
      </c>
      <c r="G53" s="57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48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>
        <v>0</v>
      </c>
      <c r="E54" s="8">
        <f t="shared" si="0"/>
        <v>0</v>
      </c>
      <c r="F54" s="7">
        <v>0</v>
      </c>
      <c r="G54" s="57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48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>
        <v>0</v>
      </c>
      <c r="E55" s="8">
        <f t="shared" si="0"/>
        <v>0</v>
      </c>
      <c r="F55" s="7">
        <v>0</v>
      </c>
      <c r="G55" s="57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48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>
        <v>0</v>
      </c>
      <c r="E56" s="8">
        <f t="shared" si="0"/>
        <v>0</v>
      </c>
      <c r="F56" s="7">
        <v>0</v>
      </c>
      <c r="G56" s="57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48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0</v>
      </c>
      <c r="E57" s="8">
        <f t="shared" si="0"/>
        <v>0</v>
      </c>
      <c r="F57" s="7">
        <v>0</v>
      </c>
      <c r="G57" s="57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48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>
        <v>0</v>
      </c>
      <c r="E58" s="8">
        <f t="shared" si="0"/>
        <v>0</v>
      </c>
      <c r="F58" s="7">
        <v>0</v>
      </c>
      <c r="G58" s="57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48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59">
        <v>0</v>
      </c>
      <c r="E59" s="8">
        <f t="shared" si="0"/>
        <v>0</v>
      </c>
      <c r="F59" s="7">
        <v>0</v>
      </c>
      <c r="G59" s="57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48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57">
        <v>100</v>
      </c>
      <c r="D60" s="7">
        <v>0</v>
      </c>
      <c r="E60" s="8">
        <f t="shared" si="0"/>
        <v>0</v>
      </c>
      <c r="F60" s="7">
        <v>0</v>
      </c>
      <c r="G60" s="57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48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>
        <v>0</v>
      </c>
      <c r="E61" s="8">
        <f t="shared" si="0"/>
        <v>0</v>
      </c>
      <c r="F61" s="7">
        <v>0</v>
      </c>
      <c r="G61" s="57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48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0</v>
      </c>
      <c r="E62" s="8">
        <f t="shared" si="0"/>
        <v>0</v>
      </c>
      <c r="F62" s="7">
        <v>0</v>
      </c>
      <c r="G62" s="57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48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>
        <v>0</v>
      </c>
      <c r="E63" s="8">
        <f t="shared" si="0"/>
        <v>0</v>
      </c>
      <c r="F63" s="7">
        <v>0</v>
      </c>
      <c r="G63" s="57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48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0</v>
      </c>
      <c r="E64" s="8">
        <f t="shared" si="0"/>
        <v>0</v>
      </c>
      <c r="F64" s="7">
        <v>0</v>
      </c>
      <c r="G64" s="57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48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>
        <v>0</v>
      </c>
      <c r="E65" s="8">
        <f t="shared" si="0"/>
        <v>0</v>
      </c>
      <c r="F65" s="7">
        <v>2</v>
      </c>
      <c r="G65" s="57">
        <f t="shared" si="1"/>
        <v>94</v>
      </c>
      <c r="H65" s="160"/>
      <c r="I65" s="161"/>
      <c r="J65" s="161"/>
      <c r="K65" s="161"/>
      <c r="L65" s="161"/>
      <c r="M65" s="161"/>
      <c r="N65" s="161"/>
      <c r="O65" s="162"/>
      <c r="P65" s="48">
        <f t="shared" si="2"/>
        <v>94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>
        <v>0</v>
      </c>
      <c r="E66" s="8">
        <f t="shared" si="0"/>
        <v>0</v>
      </c>
      <c r="F66" s="7">
        <v>0</v>
      </c>
      <c r="G66" s="57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48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>
        <v>0</v>
      </c>
      <c r="E67" s="8">
        <f t="shared" si="0"/>
        <v>0</v>
      </c>
      <c r="F67" s="7">
        <v>0</v>
      </c>
      <c r="G67" s="57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48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>
        <v>0</v>
      </c>
      <c r="E68" s="8">
        <f t="shared" si="0"/>
        <v>0</v>
      </c>
      <c r="F68" s="7">
        <v>0</v>
      </c>
      <c r="G68" s="57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48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57">
        <v>75</v>
      </c>
      <c r="D69" s="7">
        <v>0</v>
      </c>
      <c r="E69" s="8">
        <f t="shared" si="0"/>
        <v>0</v>
      </c>
      <c r="F69" s="7">
        <v>0</v>
      </c>
      <c r="G69" s="57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48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0</v>
      </c>
      <c r="E70" s="8">
        <f t="shared" si="0"/>
        <v>0</v>
      </c>
      <c r="F70" s="7">
        <v>0</v>
      </c>
      <c r="G70" s="57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48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57">
        <v>120</v>
      </c>
      <c r="D71" s="7">
        <v>0</v>
      </c>
      <c r="E71" s="8">
        <f t="shared" si="0"/>
        <v>0</v>
      </c>
      <c r="F71" s="7">
        <v>0</v>
      </c>
      <c r="G71" s="57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48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59">
        <v>0</v>
      </c>
      <c r="E72" s="8">
        <f t="shared" ref="E72:E88" si="4">D72*C72*0.75</f>
        <v>0</v>
      </c>
      <c r="F72" s="7">
        <v>0</v>
      </c>
      <c r="G72" s="57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48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>
        <v>0</v>
      </c>
      <c r="E73" s="8">
        <f t="shared" si="4"/>
        <v>0</v>
      </c>
      <c r="F73" s="7">
        <v>0</v>
      </c>
      <c r="G73" s="57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48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53">
        <v>80</v>
      </c>
      <c r="D74" s="7">
        <v>0</v>
      </c>
      <c r="E74" s="8">
        <f t="shared" si="4"/>
        <v>0</v>
      </c>
      <c r="F74" s="7">
        <v>0</v>
      </c>
      <c r="G74" s="57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48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>
        <v>0</v>
      </c>
      <c r="E75" s="8">
        <f t="shared" si="4"/>
        <v>0</v>
      </c>
      <c r="F75" s="7">
        <v>0</v>
      </c>
      <c r="G75" s="57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48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>
        <v>0</v>
      </c>
      <c r="E76" s="8">
        <f t="shared" si="4"/>
        <v>0</v>
      </c>
      <c r="F76" s="7">
        <v>0</v>
      </c>
      <c r="G76" s="57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48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0</v>
      </c>
      <c r="E77" s="8">
        <f t="shared" si="4"/>
        <v>0</v>
      </c>
      <c r="F77" s="7">
        <v>0</v>
      </c>
      <c r="G77" s="57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48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>
        <v>0</v>
      </c>
      <c r="E78" s="8">
        <f t="shared" si="4"/>
        <v>0</v>
      </c>
      <c r="F78" s="7">
        <v>0</v>
      </c>
      <c r="G78" s="57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48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>
        <v>0</v>
      </c>
      <c r="E79" s="8">
        <f t="shared" si="4"/>
        <v>0</v>
      </c>
      <c r="F79" s="7">
        <v>0</v>
      </c>
      <c r="G79" s="57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48">
        <f t="shared" si="6"/>
        <v>0</v>
      </c>
      <c r="Q79" s="10">
        <f t="shared" si="7"/>
        <v>0</v>
      </c>
    </row>
    <row r="80" spans="1:17" ht="17.25">
      <c r="A80" s="57"/>
      <c r="B80" s="5" t="s">
        <v>77</v>
      </c>
      <c r="C80" s="52">
        <v>100</v>
      </c>
      <c r="D80" s="7">
        <v>0</v>
      </c>
      <c r="E80" s="8">
        <f t="shared" si="4"/>
        <v>0</v>
      </c>
      <c r="F80" s="7">
        <v>0</v>
      </c>
      <c r="G80" s="57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48">
        <f t="shared" si="6"/>
        <v>0</v>
      </c>
      <c r="Q80" s="10">
        <f t="shared" si="7"/>
        <v>0</v>
      </c>
    </row>
    <row r="81" spans="1:17" ht="17.25">
      <c r="A81" s="57"/>
      <c r="B81" s="5" t="s">
        <v>78</v>
      </c>
      <c r="C81" s="52">
        <v>150</v>
      </c>
      <c r="D81" s="7">
        <v>0</v>
      </c>
      <c r="E81" s="8">
        <f t="shared" si="4"/>
        <v>0</v>
      </c>
      <c r="F81" s="7">
        <v>0</v>
      </c>
      <c r="G81" s="57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48">
        <f t="shared" si="6"/>
        <v>0</v>
      </c>
      <c r="Q81" s="10">
        <f t="shared" si="7"/>
        <v>0</v>
      </c>
    </row>
    <row r="82" spans="1:17" ht="17.25">
      <c r="A82" s="57"/>
      <c r="B82" s="5" t="s">
        <v>80</v>
      </c>
      <c r="C82" s="57">
        <v>40</v>
      </c>
      <c r="D82" s="7">
        <v>0</v>
      </c>
      <c r="E82" s="8">
        <f t="shared" si="4"/>
        <v>0</v>
      </c>
      <c r="F82" s="7">
        <v>0</v>
      </c>
      <c r="G82" s="57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48">
        <f t="shared" si="6"/>
        <v>0</v>
      </c>
      <c r="Q82" s="10">
        <f t="shared" si="7"/>
        <v>0</v>
      </c>
    </row>
    <row r="83" spans="1:17" ht="17.25">
      <c r="A83" s="57"/>
      <c r="B83" s="5" t="s">
        <v>82</v>
      </c>
      <c r="C83" s="57">
        <v>45</v>
      </c>
      <c r="D83" s="7">
        <v>0</v>
      </c>
      <c r="E83" s="8">
        <f t="shared" si="4"/>
        <v>0</v>
      </c>
      <c r="F83" s="7">
        <v>0</v>
      </c>
      <c r="G83" s="57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48">
        <f t="shared" si="6"/>
        <v>0</v>
      </c>
      <c r="Q83" s="10">
        <f t="shared" si="7"/>
        <v>0</v>
      </c>
    </row>
    <row r="84" spans="1:17" ht="17.25">
      <c r="A84" s="57"/>
      <c r="B84" s="5" t="s">
        <v>129</v>
      </c>
      <c r="C84" s="57"/>
      <c r="D84" s="7">
        <v>0</v>
      </c>
      <c r="E84" s="8">
        <f t="shared" si="4"/>
        <v>0</v>
      </c>
      <c r="F84" s="7">
        <v>0</v>
      </c>
      <c r="G84" s="57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48">
        <f t="shared" si="6"/>
        <v>0</v>
      </c>
      <c r="Q84" s="10">
        <f t="shared" si="7"/>
        <v>0</v>
      </c>
    </row>
    <row r="85" spans="1:17" ht="17.25">
      <c r="A85" s="51"/>
      <c r="B85" s="5" t="s">
        <v>129</v>
      </c>
      <c r="C85" s="57"/>
      <c r="D85" s="7">
        <v>0</v>
      </c>
      <c r="E85" s="8">
        <f t="shared" si="4"/>
        <v>0</v>
      </c>
      <c r="F85" s="7">
        <v>0</v>
      </c>
      <c r="G85" s="57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48">
        <f t="shared" si="6"/>
        <v>0</v>
      </c>
      <c r="Q85" s="10">
        <f t="shared" si="7"/>
        <v>0</v>
      </c>
    </row>
    <row r="86" spans="1:17" ht="17.25">
      <c r="A86" s="51"/>
      <c r="B86" s="5" t="s">
        <v>129</v>
      </c>
      <c r="C86" s="57"/>
      <c r="D86" s="7">
        <v>0</v>
      </c>
      <c r="E86" s="8">
        <f t="shared" si="4"/>
        <v>0</v>
      </c>
      <c r="F86" s="7">
        <v>0</v>
      </c>
      <c r="G86" s="57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48">
        <f t="shared" si="6"/>
        <v>0</v>
      </c>
      <c r="Q86" s="10">
        <f t="shared" si="7"/>
        <v>0</v>
      </c>
    </row>
    <row r="87" spans="1:17" ht="17.25">
      <c r="A87" s="51"/>
      <c r="B87" s="5" t="s">
        <v>129</v>
      </c>
      <c r="C87" s="57"/>
      <c r="D87" s="7">
        <v>0</v>
      </c>
      <c r="E87" s="8">
        <f t="shared" si="4"/>
        <v>0</v>
      </c>
      <c r="F87" s="7">
        <v>0</v>
      </c>
      <c r="G87" s="57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48">
        <f t="shared" si="6"/>
        <v>0</v>
      </c>
      <c r="Q87" s="10">
        <f t="shared" si="7"/>
        <v>0</v>
      </c>
    </row>
    <row r="88" spans="1:17" ht="17.25">
      <c r="A88" s="51"/>
      <c r="B88" s="5" t="s">
        <v>129</v>
      </c>
      <c r="C88" s="57"/>
      <c r="D88" s="7">
        <v>0</v>
      </c>
      <c r="E88" s="8">
        <f t="shared" si="4"/>
        <v>0</v>
      </c>
      <c r="F88" s="7">
        <v>0</v>
      </c>
      <c r="G88" s="57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48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313</v>
      </c>
      <c r="E89" s="12">
        <f t="shared" ref="E89:G89" si="8">SUM(E7:E88)</f>
        <v>17712.75</v>
      </c>
      <c r="F89" s="12">
        <f t="shared" si="8"/>
        <v>673</v>
      </c>
      <c r="G89" s="12">
        <f t="shared" si="8"/>
        <v>22948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40660.75</v>
      </c>
      <c r="Q89" s="12">
        <f t="shared" si="9"/>
        <v>23617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54"/>
      <c r="B91" s="55"/>
      <c r="C91" s="55"/>
      <c r="D91" s="17"/>
      <c r="E91" s="17"/>
      <c r="F91" s="17"/>
      <c r="G91" s="17"/>
      <c r="H91" s="33" t="s">
        <v>91</v>
      </c>
      <c r="I91" s="57" t="s">
        <v>8</v>
      </c>
      <c r="J91" s="33" t="s">
        <v>92</v>
      </c>
      <c r="K91" s="57" t="s">
        <v>10</v>
      </c>
      <c r="L91" s="17"/>
      <c r="M91" s="17"/>
      <c r="N91" s="17"/>
      <c r="O91" s="17"/>
      <c r="P91" s="55"/>
      <c r="Q91" s="56"/>
    </row>
    <row r="92" spans="1:17" ht="17.25">
      <c r="A92" s="19"/>
      <c r="B92" s="50" t="s">
        <v>93</v>
      </c>
      <c r="C92" s="57">
        <v>110</v>
      </c>
      <c r="D92" s="163"/>
      <c r="E92" s="164"/>
      <c r="F92" s="164"/>
      <c r="G92" s="165"/>
      <c r="H92" s="7">
        <v>0</v>
      </c>
      <c r="I92" s="8">
        <f>H92*C92*0.75</f>
        <v>0</v>
      </c>
      <c r="J92" s="7">
        <v>0</v>
      </c>
      <c r="K92" s="8">
        <f>J92*C92*0.5</f>
        <v>0</v>
      </c>
      <c r="L92" s="169"/>
      <c r="M92" s="170"/>
      <c r="N92" s="170"/>
      <c r="O92" s="171"/>
      <c r="P92" s="48">
        <f>K92+I92</f>
        <v>0</v>
      </c>
      <c r="Q92" s="10">
        <f>H92*C92</f>
        <v>0</v>
      </c>
    </row>
    <row r="93" spans="1:17" ht="17.25">
      <c r="A93" s="19"/>
      <c r="B93" s="50" t="s">
        <v>94</v>
      </c>
      <c r="C93" s="57">
        <v>120</v>
      </c>
      <c r="D93" s="166"/>
      <c r="E93" s="167"/>
      <c r="F93" s="167"/>
      <c r="G93" s="168"/>
      <c r="H93" s="7">
        <v>0</v>
      </c>
      <c r="I93" s="8">
        <f t="shared" ref="I93:I111" si="10">H93*C93*0.75</f>
        <v>0</v>
      </c>
      <c r="J93" s="7">
        <v>0</v>
      </c>
      <c r="K93" s="8">
        <f t="shared" ref="K93:K111" si="11">J93*C93*0.5</f>
        <v>0</v>
      </c>
      <c r="L93" s="172"/>
      <c r="M93" s="173"/>
      <c r="N93" s="173"/>
      <c r="O93" s="174"/>
      <c r="P93" s="48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50" t="s">
        <v>95</v>
      </c>
      <c r="C94" s="57">
        <v>140</v>
      </c>
      <c r="D94" s="166"/>
      <c r="E94" s="167"/>
      <c r="F94" s="167"/>
      <c r="G94" s="168"/>
      <c r="H94" s="7">
        <v>0</v>
      </c>
      <c r="I94" s="8">
        <f t="shared" si="10"/>
        <v>0</v>
      </c>
      <c r="J94" s="7">
        <v>0</v>
      </c>
      <c r="K94" s="8">
        <f t="shared" si="11"/>
        <v>0</v>
      </c>
      <c r="L94" s="172"/>
      <c r="M94" s="173"/>
      <c r="N94" s="173"/>
      <c r="O94" s="174"/>
      <c r="P94" s="48">
        <f t="shared" si="12"/>
        <v>0</v>
      </c>
      <c r="Q94" s="10">
        <f t="shared" si="13"/>
        <v>0</v>
      </c>
    </row>
    <row r="95" spans="1:17" ht="17.25">
      <c r="A95" s="19"/>
      <c r="B95" s="50" t="s">
        <v>96</v>
      </c>
      <c r="C95" s="57">
        <v>203</v>
      </c>
      <c r="D95" s="166"/>
      <c r="E95" s="167"/>
      <c r="F95" s="167"/>
      <c r="G95" s="168"/>
      <c r="H95" s="7">
        <v>0</v>
      </c>
      <c r="I95" s="8">
        <f t="shared" si="10"/>
        <v>0</v>
      </c>
      <c r="J95" s="7">
        <v>0</v>
      </c>
      <c r="K95" s="8">
        <f t="shared" si="11"/>
        <v>0</v>
      </c>
      <c r="L95" s="172"/>
      <c r="M95" s="173"/>
      <c r="N95" s="173"/>
      <c r="O95" s="174"/>
      <c r="P95" s="48">
        <f t="shared" si="12"/>
        <v>0</v>
      </c>
      <c r="Q95" s="10">
        <f t="shared" si="13"/>
        <v>0</v>
      </c>
    </row>
    <row r="96" spans="1:17" ht="17.25">
      <c r="A96" s="19"/>
      <c r="B96" s="50" t="s">
        <v>97</v>
      </c>
      <c r="C96" s="57">
        <v>206</v>
      </c>
      <c r="D96" s="166"/>
      <c r="E96" s="167"/>
      <c r="F96" s="167"/>
      <c r="G96" s="168"/>
      <c r="H96" s="7">
        <v>0</v>
      </c>
      <c r="I96" s="8">
        <f t="shared" si="10"/>
        <v>0</v>
      </c>
      <c r="J96" s="7">
        <v>0</v>
      </c>
      <c r="K96" s="8">
        <f t="shared" si="11"/>
        <v>0</v>
      </c>
      <c r="L96" s="172"/>
      <c r="M96" s="173"/>
      <c r="N96" s="173"/>
      <c r="O96" s="174"/>
      <c r="P96" s="48">
        <f t="shared" si="12"/>
        <v>0</v>
      </c>
      <c r="Q96" s="10">
        <f t="shared" si="13"/>
        <v>0</v>
      </c>
    </row>
    <row r="97" spans="1:17" ht="17.25">
      <c r="A97" s="19"/>
      <c r="B97" s="50" t="s">
        <v>98</v>
      </c>
      <c r="C97" s="57">
        <v>125</v>
      </c>
      <c r="D97" s="166"/>
      <c r="E97" s="167"/>
      <c r="F97" s="167"/>
      <c r="G97" s="168"/>
      <c r="H97" s="7">
        <v>0</v>
      </c>
      <c r="I97" s="8">
        <f t="shared" si="10"/>
        <v>0</v>
      </c>
      <c r="J97" s="7">
        <v>0</v>
      </c>
      <c r="K97" s="8">
        <f t="shared" si="11"/>
        <v>0</v>
      </c>
      <c r="L97" s="172"/>
      <c r="M97" s="173"/>
      <c r="N97" s="173"/>
      <c r="O97" s="174"/>
      <c r="P97" s="48">
        <f t="shared" si="12"/>
        <v>0</v>
      </c>
      <c r="Q97" s="10">
        <f t="shared" si="13"/>
        <v>0</v>
      </c>
    </row>
    <row r="98" spans="1:17" ht="17.25">
      <c r="A98" s="19"/>
      <c r="B98" s="50" t="s">
        <v>99</v>
      </c>
      <c r="C98" s="57">
        <v>125</v>
      </c>
      <c r="D98" s="166"/>
      <c r="E98" s="167"/>
      <c r="F98" s="167"/>
      <c r="G98" s="168"/>
      <c r="H98" s="7">
        <v>0</v>
      </c>
      <c r="I98" s="8">
        <f t="shared" si="10"/>
        <v>0</v>
      </c>
      <c r="J98" s="7">
        <v>0</v>
      </c>
      <c r="K98" s="8">
        <f t="shared" si="11"/>
        <v>0</v>
      </c>
      <c r="L98" s="172"/>
      <c r="M98" s="173"/>
      <c r="N98" s="173"/>
      <c r="O98" s="174"/>
      <c r="P98" s="48">
        <f t="shared" si="12"/>
        <v>0</v>
      </c>
      <c r="Q98" s="10">
        <f t="shared" si="13"/>
        <v>0</v>
      </c>
    </row>
    <row r="99" spans="1:17" ht="17.25">
      <c r="A99" s="19"/>
      <c r="B99" s="50" t="s">
        <v>100</v>
      </c>
      <c r="C99" s="57">
        <v>100</v>
      </c>
      <c r="D99" s="166"/>
      <c r="E99" s="167"/>
      <c r="F99" s="167"/>
      <c r="G99" s="168"/>
      <c r="H99" s="7">
        <v>0</v>
      </c>
      <c r="I99" s="8">
        <f t="shared" si="10"/>
        <v>0</v>
      </c>
      <c r="J99" s="7">
        <v>0</v>
      </c>
      <c r="K99" s="8">
        <f t="shared" si="11"/>
        <v>0</v>
      </c>
      <c r="L99" s="172"/>
      <c r="M99" s="173"/>
      <c r="N99" s="173"/>
      <c r="O99" s="174"/>
      <c r="P99" s="48">
        <f t="shared" si="12"/>
        <v>0</v>
      </c>
      <c r="Q99" s="10">
        <f t="shared" si="13"/>
        <v>0</v>
      </c>
    </row>
    <row r="100" spans="1:17" ht="17.25">
      <c r="A100" s="19"/>
      <c r="B100" s="50" t="s">
        <v>101</v>
      </c>
      <c r="C100" s="57">
        <v>185</v>
      </c>
      <c r="D100" s="166"/>
      <c r="E100" s="167"/>
      <c r="F100" s="167"/>
      <c r="G100" s="168"/>
      <c r="H100" s="7">
        <v>0</v>
      </c>
      <c r="I100" s="8">
        <f t="shared" si="10"/>
        <v>0</v>
      </c>
      <c r="J100" s="7">
        <v>0</v>
      </c>
      <c r="K100" s="8">
        <f t="shared" si="11"/>
        <v>0</v>
      </c>
      <c r="L100" s="172"/>
      <c r="M100" s="173"/>
      <c r="N100" s="173"/>
      <c r="O100" s="174"/>
      <c r="P100" s="48">
        <f t="shared" si="12"/>
        <v>0</v>
      </c>
      <c r="Q100" s="10">
        <f t="shared" si="13"/>
        <v>0</v>
      </c>
    </row>
    <row r="101" spans="1:17" ht="17.25">
      <c r="A101" s="19"/>
      <c r="B101" s="50" t="s">
        <v>102</v>
      </c>
      <c r="C101" s="57">
        <v>200</v>
      </c>
      <c r="D101" s="166"/>
      <c r="E101" s="167"/>
      <c r="F101" s="167"/>
      <c r="G101" s="168"/>
      <c r="H101" s="7">
        <v>0</v>
      </c>
      <c r="I101" s="8">
        <f t="shared" si="10"/>
        <v>0</v>
      </c>
      <c r="J101" s="7">
        <v>0</v>
      </c>
      <c r="K101" s="8">
        <f t="shared" si="11"/>
        <v>0</v>
      </c>
      <c r="L101" s="172"/>
      <c r="M101" s="173"/>
      <c r="N101" s="173"/>
      <c r="O101" s="174"/>
      <c r="P101" s="48">
        <f t="shared" si="12"/>
        <v>0</v>
      </c>
      <c r="Q101" s="10">
        <f t="shared" si="13"/>
        <v>0</v>
      </c>
    </row>
    <row r="102" spans="1:17" ht="17.25">
      <c r="A102" s="19"/>
      <c r="B102" s="50" t="s">
        <v>107</v>
      </c>
      <c r="C102" s="57">
        <v>120</v>
      </c>
      <c r="D102" s="166"/>
      <c r="E102" s="167"/>
      <c r="F102" s="167"/>
      <c r="G102" s="168"/>
      <c r="H102" s="7">
        <v>0</v>
      </c>
      <c r="I102" s="8">
        <f t="shared" si="10"/>
        <v>0</v>
      </c>
      <c r="J102" s="7">
        <v>0</v>
      </c>
      <c r="K102" s="8">
        <f t="shared" si="11"/>
        <v>0</v>
      </c>
      <c r="L102" s="172"/>
      <c r="M102" s="173"/>
      <c r="N102" s="173"/>
      <c r="O102" s="174"/>
      <c r="P102" s="48">
        <f t="shared" si="12"/>
        <v>0</v>
      </c>
      <c r="Q102" s="10">
        <f t="shared" si="13"/>
        <v>0</v>
      </c>
    </row>
    <row r="103" spans="1:17" ht="17.25">
      <c r="A103" s="19"/>
      <c r="B103" s="50" t="s">
        <v>103</v>
      </c>
      <c r="C103" s="57">
        <v>65</v>
      </c>
      <c r="D103" s="166"/>
      <c r="E103" s="167"/>
      <c r="F103" s="167"/>
      <c r="G103" s="168"/>
      <c r="H103" s="7">
        <v>0</v>
      </c>
      <c r="I103" s="8">
        <f t="shared" si="10"/>
        <v>0</v>
      </c>
      <c r="J103" s="7">
        <v>0</v>
      </c>
      <c r="K103" s="8">
        <f t="shared" si="11"/>
        <v>0</v>
      </c>
      <c r="L103" s="172"/>
      <c r="M103" s="173"/>
      <c r="N103" s="173"/>
      <c r="O103" s="174"/>
      <c r="P103" s="48">
        <f t="shared" si="12"/>
        <v>0</v>
      </c>
      <c r="Q103" s="10">
        <f t="shared" si="13"/>
        <v>0</v>
      </c>
    </row>
    <row r="104" spans="1:17" ht="17.25">
      <c r="A104" s="19"/>
      <c r="B104" s="50" t="s">
        <v>104</v>
      </c>
      <c r="C104" s="57">
        <v>75</v>
      </c>
      <c r="D104" s="166"/>
      <c r="E104" s="167"/>
      <c r="F104" s="167"/>
      <c r="G104" s="168"/>
      <c r="H104" s="7">
        <v>0</v>
      </c>
      <c r="I104" s="8">
        <f t="shared" si="10"/>
        <v>0</v>
      </c>
      <c r="J104" s="7">
        <v>0</v>
      </c>
      <c r="K104" s="8">
        <f t="shared" si="11"/>
        <v>0</v>
      </c>
      <c r="L104" s="172"/>
      <c r="M104" s="173"/>
      <c r="N104" s="173"/>
      <c r="O104" s="174"/>
      <c r="P104" s="48">
        <f t="shared" si="12"/>
        <v>0</v>
      </c>
      <c r="Q104" s="10">
        <f t="shared" si="13"/>
        <v>0</v>
      </c>
    </row>
    <row r="105" spans="1:17" ht="17.25">
      <c r="A105" s="19"/>
      <c r="B105" s="50" t="s">
        <v>108</v>
      </c>
      <c r="C105" s="57">
        <v>75</v>
      </c>
      <c r="D105" s="166"/>
      <c r="E105" s="167"/>
      <c r="F105" s="167"/>
      <c r="G105" s="168"/>
      <c r="H105" s="7">
        <v>0</v>
      </c>
      <c r="I105" s="8">
        <f t="shared" si="10"/>
        <v>0</v>
      </c>
      <c r="J105" s="7">
        <v>0</v>
      </c>
      <c r="K105" s="8">
        <f t="shared" si="11"/>
        <v>0</v>
      </c>
      <c r="L105" s="172"/>
      <c r="M105" s="173"/>
      <c r="N105" s="173"/>
      <c r="O105" s="174"/>
      <c r="P105" s="48">
        <f t="shared" si="12"/>
        <v>0</v>
      </c>
      <c r="Q105" s="10">
        <f t="shared" si="13"/>
        <v>0</v>
      </c>
    </row>
    <row r="106" spans="1:17" ht="17.25">
      <c r="A106" s="19"/>
      <c r="B106" s="50" t="s">
        <v>109</v>
      </c>
      <c r="C106" s="57">
        <v>90</v>
      </c>
      <c r="D106" s="166"/>
      <c r="E106" s="167"/>
      <c r="F106" s="167"/>
      <c r="G106" s="168"/>
      <c r="H106" s="7">
        <v>0</v>
      </c>
      <c r="I106" s="8">
        <f t="shared" si="10"/>
        <v>0</v>
      </c>
      <c r="J106" s="7">
        <v>0</v>
      </c>
      <c r="K106" s="8">
        <f t="shared" si="11"/>
        <v>0</v>
      </c>
      <c r="L106" s="172"/>
      <c r="M106" s="173"/>
      <c r="N106" s="173"/>
      <c r="O106" s="174"/>
      <c r="P106" s="48">
        <f t="shared" si="12"/>
        <v>0</v>
      </c>
      <c r="Q106" s="10">
        <f t="shared" si="13"/>
        <v>0</v>
      </c>
    </row>
    <row r="107" spans="1:17" ht="17.25">
      <c r="A107" s="19"/>
      <c r="B107" s="50" t="s">
        <v>105</v>
      </c>
      <c r="C107" s="57">
        <v>235</v>
      </c>
      <c r="D107" s="166"/>
      <c r="E107" s="167"/>
      <c r="F107" s="167"/>
      <c r="G107" s="168"/>
      <c r="H107" s="7">
        <v>0</v>
      </c>
      <c r="I107" s="8">
        <f t="shared" si="10"/>
        <v>0</v>
      </c>
      <c r="J107" s="7">
        <v>0</v>
      </c>
      <c r="K107" s="8">
        <f t="shared" si="11"/>
        <v>0</v>
      </c>
      <c r="L107" s="172"/>
      <c r="M107" s="173"/>
      <c r="N107" s="173"/>
      <c r="O107" s="174"/>
      <c r="P107" s="48">
        <f t="shared" si="12"/>
        <v>0</v>
      </c>
      <c r="Q107" s="10">
        <f t="shared" si="13"/>
        <v>0</v>
      </c>
    </row>
    <row r="108" spans="1:17" ht="17.25">
      <c r="A108" s="19"/>
      <c r="B108" s="50" t="s">
        <v>106</v>
      </c>
      <c r="C108" s="57">
        <v>350</v>
      </c>
      <c r="D108" s="166"/>
      <c r="E108" s="167"/>
      <c r="F108" s="167"/>
      <c r="G108" s="168"/>
      <c r="H108" s="7">
        <v>0</v>
      </c>
      <c r="I108" s="8">
        <f t="shared" si="10"/>
        <v>0</v>
      </c>
      <c r="J108" s="7">
        <v>0</v>
      </c>
      <c r="K108" s="8">
        <f t="shared" si="11"/>
        <v>0</v>
      </c>
      <c r="L108" s="172"/>
      <c r="M108" s="173"/>
      <c r="N108" s="173"/>
      <c r="O108" s="174"/>
      <c r="P108" s="48">
        <f t="shared" si="12"/>
        <v>0</v>
      </c>
      <c r="Q108" s="10">
        <f t="shared" si="13"/>
        <v>0</v>
      </c>
    </row>
    <row r="109" spans="1:17" ht="17.25">
      <c r="A109" s="19"/>
      <c r="B109" s="50" t="s">
        <v>129</v>
      </c>
      <c r="C109" s="57"/>
      <c r="D109" s="166"/>
      <c r="E109" s="167"/>
      <c r="F109" s="167"/>
      <c r="G109" s="168"/>
      <c r="H109" s="7">
        <v>0</v>
      </c>
      <c r="I109" s="8">
        <f t="shared" si="10"/>
        <v>0</v>
      </c>
      <c r="J109" s="7">
        <v>0</v>
      </c>
      <c r="K109" s="8">
        <f t="shared" si="11"/>
        <v>0</v>
      </c>
      <c r="L109" s="172"/>
      <c r="M109" s="173"/>
      <c r="N109" s="173"/>
      <c r="O109" s="174"/>
      <c r="P109" s="48">
        <f t="shared" si="12"/>
        <v>0</v>
      </c>
      <c r="Q109" s="10">
        <f t="shared" si="13"/>
        <v>0</v>
      </c>
    </row>
    <row r="110" spans="1:17" ht="17.25">
      <c r="A110" s="19"/>
      <c r="B110" s="50" t="s">
        <v>129</v>
      </c>
      <c r="C110" s="57"/>
      <c r="D110" s="167"/>
      <c r="E110" s="167"/>
      <c r="F110" s="167"/>
      <c r="G110" s="168"/>
      <c r="H110" s="7">
        <v>0</v>
      </c>
      <c r="I110" s="8">
        <f t="shared" si="10"/>
        <v>0</v>
      </c>
      <c r="J110" s="7">
        <v>0</v>
      </c>
      <c r="K110" s="8">
        <f t="shared" si="11"/>
        <v>0</v>
      </c>
      <c r="L110" s="172"/>
      <c r="M110" s="173"/>
      <c r="N110" s="173"/>
      <c r="O110" s="174"/>
      <c r="P110" s="48">
        <f t="shared" si="12"/>
        <v>0</v>
      </c>
      <c r="Q110" s="10">
        <f t="shared" si="13"/>
        <v>0</v>
      </c>
    </row>
    <row r="111" spans="1:17" ht="17.25">
      <c r="A111" s="19"/>
      <c r="B111" s="50" t="s">
        <v>129</v>
      </c>
      <c r="C111" s="57"/>
      <c r="D111" s="167"/>
      <c r="E111" s="167"/>
      <c r="F111" s="167"/>
      <c r="G111" s="168"/>
      <c r="H111" s="7">
        <v>0</v>
      </c>
      <c r="I111" s="8">
        <f t="shared" si="10"/>
        <v>0</v>
      </c>
      <c r="J111" s="7">
        <v>0</v>
      </c>
      <c r="K111" s="8">
        <f t="shared" si="11"/>
        <v>0</v>
      </c>
      <c r="L111" s="172"/>
      <c r="M111" s="173"/>
      <c r="N111" s="173"/>
      <c r="O111" s="174"/>
      <c r="P111" s="48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0</v>
      </c>
      <c r="I112" s="12">
        <f>SUM(I92:I111)</f>
        <v>0</v>
      </c>
      <c r="J112" s="12">
        <f>SUM(J92:J111)</f>
        <v>0</v>
      </c>
      <c r="K112" s="12">
        <f>SUM(K92:K111)</f>
        <v>0</v>
      </c>
      <c r="L112" s="13"/>
      <c r="M112" s="13"/>
      <c r="N112" s="13"/>
      <c r="O112" s="13"/>
      <c r="P112" s="12">
        <f>SUM(P92:P111)</f>
        <v>0</v>
      </c>
      <c r="Q112" s="12">
        <f>SUM(Q92:Q111)</f>
        <v>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54"/>
      <c r="B114" s="55"/>
      <c r="C114" s="55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57" t="s">
        <v>8</v>
      </c>
      <c r="N114" s="33" t="s">
        <v>112</v>
      </c>
      <c r="O114" s="57" t="s">
        <v>10</v>
      </c>
      <c r="P114" s="55"/>
      <c r="Q114" s="56"/>
    </row>
    <row r="115" spans="1:17" ht="17.25">
      <c r="A115" s="19"/>
      <c r="B115" s="50" t="s">
        <v>113</v>
      </c>
      <c r="C115" s="57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6</v>
      </c>
      <c r="M115" s="8">
        <f>L115*C115*0.75</f>
        <v>31.5</v>
      </c>
      <c r="N115" s="7">
        <v>15</v>
      </c>
      <c r="O115" s="8">
        <f>N115*C115*0.5</f>
        <v>52.5</v>
      </c>
      <c r="P115" s="48">
        <f>O115+M115</f>
        <v>84</v>
      </c>
      <c r="Q115" s="10">
        <f>L115*C115</f>
        <v>42</v>
      </c>
    </row>
    <row r="116" spans="1:17" ht="17.25">
      <c r="A116" s="19"/>
      <c r="B116" s="50" t="s">
        <v>130</v>
      </c>
      <c r="C116" s="57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5</v>
      </c>
      <c r="M116" s="8">
        <f t="shared" ref="M116:M120" si="14">L116*C116*0.75</f>
        <v>45</v>
      </c>
      <c r="N116" s="7">
        <v>12</v>
      </c>
      <c r="O116" s="8">
        <f t="shared" ref="O116:O120" si="15">N116*C116*0.5</f>
        <v>72</v>
      </c>
      <c r="P116" s="48">
        <f t="shared" ref="P116:P120" si="16">O116+M116</f>
        <v>117</v>
      </c>
      <c r="Q116" s="10">
        <f t="shared" ref="Q116:Q120" si="17">L116*C116</f>
        <v>60</v>
      </c>
    </row>
    <row r="117" spans="1:17" ht="17.25">
      <c r="A117" s="19"/>
      <c r="B117" s="50" t="s">
        <v>131</v>
      </c>
      <c r="C117" s="57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35</v>
      </c>
      <c r="M117" s="8">
        <f t="shared" si="14"/>
        <v>262.5</v>
      </c>
      <c r="N117" s="7">
        <v>16</v>
      </c>
      <c r="O117" s="8">
        <f t="shared" si="15"/>
        <v>80</v>
      </c>
      <c r="P117" s="48">
        <f t="shared" si="16"/>
        <v>342.5</v>
      </c>
      <c r="Q117" s="10">
        <f t="shared" si="17"/>
        <v>350</v>
      </c>
    </row>
    <row r="118" spans="1:17" ht="28.5">
      <c r="A118" s="19"/>
      <c r="B118" s="21" t="s">
        <v>114</v>
      </c>
      <c r="C118" s="57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61</v>
      </c>
      <c r="M118" s="8">
        <f t="shared" si="14"/>
        <v>228.75</v>
      </c>
      <c r="N118" s="7">
        <v>15</v>
      </c>
      <c r="O118" s="8">
        <f t="shared" si="15"/>
        <v>37.5</v>
      </c>
      <c r="P118" s="48">
        <f t="shared" si="16"/>
        <v>266.25</v>
      </c>
      <c r="Q118" s="10">
        <f t="shared" si="17"/>
        <v>305</v>
      </c>
    </row>
    <row r="119" spans="1:17" ht="17.25">
      <c r="A119" s="22"/>
      <c r="B119" s="21" t="s">
        <v>115</v>
      </c>
      <c r="C119" s="57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48</v>
      </c>
      <c r="M119" s="8">
        <f t="shared" si="14"/>
        <v>288</v>
      </c>
      <c r="N119" s="7">
        <v>12</v>
      </c>
      <c r="O119" s="8">
        <f t="shared" si="15"/>
        <v>48</v>
      </c>
      <c r="P119" s="48">
        <f t="shared" si="16"/>
        <v>336</v>
      </c>
      <c r="Q119" s="10">
        <f t="shared" si="17"/>
        <v>384</v>
      </c>
    </row>
    <row r="120" spans="1:17" ht="17.25">
      <c r="A120" s="22"/>
      <c r="B120" s="21" t="s">
        <v>129</v>
      </c>
      <c r="C120" s="57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48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155</v>
      </c>
      <c r="M121" s="14">
        <f t="shared" ref="M121:Q121" si="18">SUM(M115:M120)</f>
        <v>855.75</v>
      </c>
      <c r="N121" s="14">
        <f t="shared" si="18"/>
        <v>70</v>
      </c>
      <c r="O121" s="14">
        <f t="shared" si="18"/>
        <v>290</v>
      </c>
      <c r="P121" s="14">
        <f t="shared" si="18"/>
        <v>1145.75</v>
      </c>
      <c r="Q121" s="14">
        <f t="shared" si="18"/>
        <v>1141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41806.5</v>
      </c>
      <c r="Q122" s="23">
        <f>Q89+Q112+Q121</f>
        <v>24758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14053.8</v>
      </c>
      <c r="Q123" s="25">
        <f>D134</f>
        <v>14053.8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2.974747043504248</v>
      </c>
      <c r="Q124" s="47">
        <f>Q122/Q123</f>
        <v>1.7616587684469682</v>
      </c>
    </row>
    <row r="125" spans="1:17">
      <c r="A125" s="26"/>
      <c r="B125" s="49" t="s">
        <v>119</v>
      </c>
      <c r="C125" s="49" t="s">
        <v>120</v>
      </c>
      <c r="D125" s="49" t="s">
        <v>89</v>
      </c>
      <c r="E125" s="49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11994</v>
      </c>
      <c r="C126" s="60">
        <v>2360</v>
      </c>
      <c r="D126" s="28">
        <f>C126+B126</f>
        <v>14354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11350</v>
      </c>
      <c r="C127" s="60">
        <v>2420</v>
      </c>
      <c r="D127" s="28">
        <f>C127+B127</f>
        <v>13770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61">
        <v>12425</v>
      </c>
      <c r="C128" s="60">
        <v>2480</v>
      </c>
      <c r="D128" s="28">
        <f t="shared" ref="D128:D130" si="19">C128+B128</f>
        <v>14905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10950</v>
      </c>
      <c r="C129" s="1">
        <v>2510</v>
      </c>
      <c r="D129" s="28">
        <f t="shared" si="19"/>
        <v>13460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11250</v>
      </c>
      <c r="C130" s="1">
        <v>2530</v>
      </c>
      <c r="D130" s="28">
        <f t="shared" si="19"/>
        <v>13780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51">
        <f>SUM(B126:B130)</f>
        <v>57969</v>
      </c>
      <c r="C131" s="51">
        <f t="shared" ref="C131:D131" si="20">SUM(C126:C130)</f>
        <v>12300</v>
      </c>
      <c r="D131" s="51">
        <f t="shared" si="20"/>
        <v>70269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14053.8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14053.8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15" workbookViewId="0">
      <selection activeCell="F60" activeCellId="3" sqref="F19 F28:F31 F46 F60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7" width="6.1406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5703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5703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161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126" t="s">
        <v>8</v>
      </c>
      <c r="F4" s="33" t="s">
        <v>9</v>
      </c>
      <c r="G4" s="126" t="s">
        <v>10</v>
      </c>
      <c r="H4" s="126"/>
      <c r="I4" s="126"/>
      <c r="J4" s="126"/>
      <c r="K4" s="126"/>
      <c r="L4" s="126"/>
      <c r="M4" s="126"/>
      <c r="N4" s="126"/>
      <c r="O4" s="126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126"/>
      <c r="F5" s="3">
        <v>5</v>
      </c>
      <c r="G5" s="126"/>
      <c r="H5" s="3">
        <v>6</v>
      </c>
      <c r="I5" s="126"/>
      <c r="J5" s="3">
        <v>7</v>
      </c>
      <c r="K5" s="126"/>
      <c r="L5" s="3">
        <v>8</v>
      </c>
      <c r="M5" s="126"/>
      <c r="N5" s="3">
        <v>9</v>
      </c>
      <c r="O5" s="126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>
        <v>26</v>
      </c>
      <c r="G7" s="126">
        <f>F7*C7*0.5</f>
        <v>572</v>
      </c>
      <c r="H7" s="157"/>
      <c r="I7" s="158"/>
      <c r="J7" s="158"/>
      <c r="K7" s="158"/>
      <c r="L7" s="158"/>
      <c r="M7" s="158"/>
      <c r="N7" s="158"/>
      <c r="O7" s="159"/>
      <c r="P7" s="117">
        <f>G7+E7</f>
        <v>572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417</v>
      </c>
      <c r="G8" s="126">
        <f t="shared" ref="G8:G71" si="1">F8*C8*0.5</f>
        <v>13552.5</v>
      </c>
      <c r="H8" s="160"/>
      <c r="I8" s="161"/>
      <c r="J8" s="161"/>
      <c r="K8" s="161"/>
      <c r="L8" s="161"/>
      <c r="M8" s="161"/>
      <c r="N8" s="161"/>
      <c r="O8" s="162"/>
      <c r="P8" s="117">
        <f t="shared" ref="P8:P71" si="2">G8+E8</f>
        <v>13552.5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2</v>
      </c>
      <c r="E9" s="8">
        <f t="shared" si="0"/>
        <v>67.5</v>
      </c>
      <c r="F9" s="7"/>
      <c r="G9" s="126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117">
        <f t="shared" si="2"/>
        <v>67.5</v>
      </c>
      <c r="Q9" s="10">
        <f t="shared" si="3"/>
        <v>90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126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117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>
        <v>2</v>
      </c>
      <c r="E11" s="8">
        <f t="shared" si="0"/>
        <v>70.5</v>
      </c>
      <c r="F11" s="7"/>
      <c r="G11" s="126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117">
        <f t="shared" si="2"/>
        <v>70.5</v>
      </c>
      <c r="Q11" s="10">
        <f t="shared" si="3"/>
        <v>94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>
        <v>10</v>
      </c>
      <c r="G12" s="126">
        <f t="shared" si="1"/>
        <v>310</v>
      </c>
      <c r="H12" s="160"/>
      <c r="I12" s="161"/>
      <c r="J12" s="161"/>
      <c r="K12" s="161"/>
      <c r="L12" s="161"/>
      <c r="M12" s="161"/>
      <c r="N12" s="161"/>
      <c r="O12" s="162"/>
      <c r="P12" s="117">
        <f t="shared" si="2"/>
        <v>310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7">
        <v>305</v>
      </c>
      <c r="E13" s="8">
        <f t="shared" si="0"/>
        <v>17156.25</v>
      </c>
      <c r="F13" s="7">
        <v>416</v>
      </c>
      <c r="G13" s="126">
        <f t="shared" si="1"/>
        <v>15600</v>
      </c>
      <c r="H13" s="160"/>
      <c r="I13" s="161"/>
      <c r="J13" s="161"/>
      <c r="K13" s="161"/>
      <c r="L13" s="161"/>
      <c r="M13" s="161"/>
      <c r="N13" s="161"/>
      <c r="O13" s="162"/>
      <c r="P13" s="117">
        <f t="shared" si="2"/>
        <v>32756.25</v>
      </c>
      <c r="Q13" s="10">
        <f t="shared" si="3"/>
        <v>22875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>
        <v>6</v>
      </c>
      <c r="G14" s="126">
        <f t="shared" si="1"/>
        <v>225</v>
      </c>
      <c r="H14" s="160"/>
      <c r="I14" s="161"/>
      <c r="J14" s="161"/>
      <c r="K14" s="161"/>
      <c r="L14" s="161"/>
      <c r="M14" s="161"/>
      <c r="N14" s="161"/>
      <c r="O14" s="162"/>
      <c r="P14" s="117">
        <f t="shared" si="2"/>
        <v>225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5</v>
      </c>
      <c r="E15" s="8">
        <f t="shared" si="0"/>
        <v>307.5</v>
      </c>
      <c r="F15" s="7"/>
      <c r="G15" s="126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117">
        <f t="shared" si="2"/>
        <v>307.5</v>
      </c>
      <c r="Q15" s="10">
        <f t="shared" si="3"/>
        <v>410</v>
      </c>
    </row>
    <row r="16" spans="1:17" ht="17.25">
      <c r="A16" s="4"/>
      <c r="B16" s="5" t="s">
        <v>20</v>
      </c>
      <c r="C16" s="6">
        <v>75</v>
      </c>
      <c r="D16" s="7">
        <v>13</v>
      </c>
      <c r="E16" s="8">
        <f t="shared" si="0"/>
        <v>731.25</v>
      </c>
      <c r="F16" s="7"/>
      <c r="G16" s="126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117">
        <f t="shared" si="2"/>
        <v>731.25</v>
      </c>
      <c r="Q16" s="10">
        <f t="shared" si="3"/>
        <v>975</v>
      </c>
    </row>
    <row r="17" spans="1:17" ht="17.25">
      <c r="A17" s="4"/>
      <c r="B17" s="5" t="s">
        <v>21</v>
      </c>
      <c r="C17" s="6">
        <v>82</v>
      </c>
      <c r="D17" s="7"/>
      <c r="E17" s="8">
        <f t="shared" si="0"/>
        <v>0</v>
      </c>
      <c r="F17" s="7"/>
      <c r="G17" s="126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117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4</v>
      </c>
      <c r="E18" s="8">
        <f t="shared" si="0"/>
        <v>252</v>
      </c>
      <c r="F18" s="7"/>
      <c r="G18" s="126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117">
        <f t="shared" si="2"/>
        <v>252</v>
      </c>
      <c r="Q18" s="10">
        <f t="shared" si="3"/>
        <v>336</v>
      </c>
    </row>
    <row r="19" spans="1:17" ht="17.25">
      <c r="A19" s="4"/>
      <c r="B19" s="5" t="s">
        <v>23</v>
      </c>
      <c r="C19" s="6">
        <v>110</v>
      </c>
      <c r="D19" s="7">
        <v>80</v>
      </c>
      <c r="E19" s="8">
        <f t="shared" si="0"/>
        <v>6600</v>
      </c>
      <c r="F19" s="7">
        <v>5</v>
      </c>
      <c r="G19" s="126">
        <f t="shared" si="1"/>
        <v>275</v>
      </c>
      <c r="H19" s="160"/>
      <c r="I19" s="161"/>
      <c r="J19" s="161"/>
      <c r="K19" s="161"/>
      <c r="L19" s="161"/>
      <c r="M19" s="161"/>
      <c r="N19" s="161"/>
      <c r="O19" s="162"/>
      <c r="P19" s="117">
        <f t="shared" si="2"/>
        <v>6875</v>
      </c>
      <c r="Q19" s="10">
        <f t="shared" si="3"/>
        <v>8800</v>
      </c>
    </row>
    <row r="20" spans="1:17" ht="17.25">
      <c r="A20" s="4"/>
      <c r="B20" s="5" t="s">
        <v>83</v>
      </c>
      <c r="C20" s="126">
        <v>110</v>
      </c>
      <c r="D20" s="7"/>
      <c r="E20" s="8">
        <f t="shared" si="0"/>
        <v>0</v>
      </c>
      <c r="F20" s="7"/>
      <c r="G20" s="126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117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126">
        <v>150</v>
      </c>
      <c r="D21" s="7"/>
      <c r="E21" s="8">
        <f t="shared" si="0"/>
        <v>0</v>
      </c>
      <c r="F21" s="7"/>
      <c r="G21" s="126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117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7"/>
      <c r="G22" s="126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117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>
        <v>1</v>
      </c>
      <c r="G23" s="126">
        <f t="shared" si="1"/>
        <v>24</v>
      </c>
      <c r="H23" s="160"/>
      <c r="I23" s="161"/>
      <c r="J23" s="161"/>
      <c r="K23" s="161"/>
      <c r="L23" s="161"/>
      <c r="M23" s="161"/>
      <c r="N23" s="161"/>
      <c r="O23" s="162"/>
      <c r="P23" s="117">
        <f t="shared" si="2"/>
        <v>24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126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117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7">
        <v>37</v>
      </c>
      <c r="G25" s="126">
        <f t="shared" si="1"/>
        <v>1369</v>
      </c>
      <c r="H25" s="160"/>
      <c r="I25" s="161"/>
      <c r="J25" s="161"/>
      <c r="K25" s="161"/>
      <c r="L25" s="161"/>
      <c r="M25" s="161"/>
      <c r="N25" s="161"/>
      <c r="O25" s="162"/>
      <c r="P25" s="117">
        <f t="shared" si="2"/>
        <v>1369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>
        <v>2</v>
      </c>
      <c r="G26" s="126">
        <f t="shared" si="1"/>
        <v>78</v>
      </c>
      <c r="H26" s="160"/>
      <c r="I26" s="161"/>
      <c r="J26" s="161"/>
      <c r="K26" s="161"/>
      <c r="L26" s="161"/>
      <c r="M26" s="161"/>
      <c r="N26" s="161"/>
      <c r="O26" s="162"/>
      <c r="P26" s="117">
        <f t="shared" si="2"/>
        <v>78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126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117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>
        <v>24</v>
      </c>
      <c r="G28" s="126">
        <f t="shared" si="1"/>
        <v>1272</v>
      </c>
      <c r="H28" s="160"/>
      <c r="I28" s="161"/>
      <c r="J28" s="161"/>
      <c r="K28" s="161"/>
      <c r="L28" s="161"/>
      <c r="M28" s="161"/>
      <c r="N28" s="161"/>
      <c r="O28" s="162"/>
      <c r="P28" s="117">
        <f t="shared" si="2"/>
        <v>1272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>
        <v>4</v>
      </c>
      <c r="G29" s="126">
        <f t="shared" si="1"/>
        <v>212</v>
      </c>
      <c r="H29" s="160"/>
      <c r="I29" s="161"/>
      <c r="J29" s="161"/>
      <c r="K29" s="161"/>
      <c r="L29" s="161"/>
      <c r="M29" s="161"/>
      <c r="N29" s="161"/>
      <c r="O29" s="162"/>
      <c r="P29" s="117">
        <f t="shared" si="2"/>
        <v>212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126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117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126">
        <v>120</v>
      </c>
      <c r="D31" s="7"/>
      <c r="E31" s="8">
        <f t="shared" si="0"/>
        <v>0</v>
      </c>
      <c r="F31" s="7">
        <v>3</v>
      </c>
      <c r="G31" s="126">
        <f t="shared" si="1"/>
        <v>180</v>
      </c>
      <c r="H31" s="160"/>
      <c r="I31" s="161"/>
      <c r="J31" s="161"/>
      <c r="K31" s="161"/>
      <c r="L31" s="161"/>
      <c r="M31" s="161"/>
      <c r="N31" s="161"/>
      <c r="O31" s="162"/>
      <c r="P31" s="117">
        <f t="shared" si="2"/>
        <v>180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126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117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126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117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126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117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5</v>
      </c>
      <c r="E35" s="8">
        <f t="shared" si="0"/>
        <v>581.25</v>
      </c>
      <c r="F35" s="7"/>
      <c r="G35" s="126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117">
        <f t="shared" si="2"/>
        <v>581.25</v>
      </c>
      <c r="Q35" s="10">
        <f t="shared" si="3"/>
        <v>775</v>
      </c>
    </row>
    <row r="36" spans="1:17" ht="17.25">
      <c r="A36" s="4"/>
      <c r="B36" s="5" t="s">
        <v>37</v>
      </c>
      <c r="C36" s="6">
        <v>165</v>
      </c>
      <c r="D36" s="7"/>
      <c r="E36" s="8">
        <f t="shared" si="0"/>
        <v>0</v>
      </c>
      <c r="F36" s="7"/>
      <c r="G36" s="126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117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126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117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126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117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126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117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126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117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126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117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126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117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126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117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/>
      <c r="G44" s="126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117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>
        <v>3</v>
      </c>
      <c r="G45" s="126">
        <f t="shared" si="1"/>
        <v>97.5</v>
      </c>
      <c r="H45" s="160"/>
      <c r="I45" s="161"/>
      <c r="J45" s="161"/>
      <c r="K45" s="161"/>
      <c r="L45" s="161"/>
      <c r="M45" s="161"/>
      <c r="N45" s="161"/>
      <c r="O45" s="162"/>
      <c r="P45" s="117">
        <f t="shared" si="2"/>
        <v>97.5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>
        <v>8</v>
      </c>
      <c r="G46" s="126">
        <f t="shared" si="1"/>
        <v>400</v>
      </c>
      <c r="H46" s="160"/>
      <c r="I46" s="161"/>
      <c r="J46" s="161"/>
      <c r="K46" s="161"/>
      <c r="L46" s="161"/>
      <c r="M46" s="161"/>
      <c r="N46" s="161"/>
      <c r="O46" s="162"/>
      <c r="P46" s="117">
        <f t="shared" si="2"/>
        <v>400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126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117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126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117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1</v>
      </c>
      <c r="E49" s="8">
        <f t="shared" si="0"/>
        <v>28.5</v>
      </c>
      <c r="F49" s="7">
        <v>2</v>
      </c>
      <c r="G49" s="126">
        <f t="shared" si="1"/>
        <v>38</v>
      </c>
      <c r="H49" s="160"/>
      <c r="I49" s="161"/>
      <c r="J49" s="161"/>
      <c r="K49" s="161"/>
      <c r="L49" s="161"/>
      <c r="M49" s="161"/>
      <c r="N49" s="161"/>
      <c r="O49" s="162"/>
      <c r="P49" s="117">
        <f t="shared" si="2"/>
        <v>66.5</v>
      </c>
      <c r="Q49" s="10">
        <f t="shared" si="3"/>
        <v>38</v>
      </c>
    </row>
    <row r="50" spans="1:17" ht="17.25">
      <c r="A50" s="4"/>
      <c r="B50" s="5" t="s">
        <v>51</v>
      </c>
      <c r="C50" s="6">
        <v>38</v>
      </c>
      <c r="D50" s="7">
        <v>5</v>
      </c>
      <c r="E50" s="8">
        <f t="shared" si="0"/>
        <v>142.5</v>
      </c>
      <c r="F50" s="7"/>
      <c r="G50" s="126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117">
        <f t="shared" si="2"/>
        <v>142.5</v>
      </c>
      <c r="Q50" s="10">
        <f t="shared" si="3"/>
        <v>190</v>
      </c>
    </row>
    <row r="51" spans="1:17" ht="17.25">
      <c r="A51" s="4"/>
      <c r="B51" s="5" t="s">
        <v>52</v>
      </c>
      <c r="C51" s="6">
        <v>30</v>
      </c>
      <c r="D51" s="7">
        <v>2</v>
      </c>
      <c r="E51" s="8">
        <f t="shared" si="0"/>
        <v>45</v>
      </c>
      <c r="F51" s="7"/>
      <c r="G51" s="126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117">
        <f t="shared" si="2"/>
        <v>45</v>
      </c>
      <c r="Q51" s="10">
        <f t="shared" si="3"/>
        <v>60</v>
      </c>
    </row>
    <row r="52" spans="1:17" ht="17.25">
      <c r="A52" s="4"/>
      <c r="B52" s="5" t="s">
        <v>53</v>
      </c>
      <c r="C52" s="6">
        <v>42</v>
      </c>
      <c r="D52" s="7">
        <v>2</v>
      </c>
      <c r="E52" s="8">
        <f t="shared" si="0"/>
        <v>63</v>
      </c>
      <c r="F52" s="7"/>
      <c r="G52" s="126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117">
        <f t="shared" si="2"/>
        <v>63</v>
      </c>
      <c r="Q52" s="10">
        <f t="shared" si="3"/>
        <v>84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>
        <v>3</v>
      </c>
      <c r="G53" s="126">
        <f t="shared" si="1"/>
        <v>45</v>
      </c>
      <c r="H53" s="160"/>
      <c r="I53" s="161"/>
      <c r="J53" s="161"/>
      <c r="K53" s="161"/>
      <c r="L53" s="161"/>
      <c r="M53" s="161"/>
      <c r="N53" s="161"/>
      <c r="O53" s="162"/>
      <c r="P53" s="117">
        <f t="shared" si="2"/>
        <v>45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126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117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>
        <v>3</v>
      </c>
      <c r="G55" s="126">
        <f t="shared" si="1"/>
        <v>37.5</v>
      </c>
      <c r="H55" s="160"/>
      <c r="I55" s="161"/>
      <c r="J55" s="161"/>
      <c r="K55" s="161"/>
      <c r="L55" s="161"/>
      <c r="M55" s="161"/>
      <c r="N55" s="161"/>
      <c r="O55" s="162"/>
      <c r="P55" s="117">
        <f t="shared" si="2"/>
        <v>37.5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>
        <v>1</v>
      </c>
      <c r="G56" s="126">
        <f t="shared" si="1"/>
        <v>15</v>
      </c>
      <c r="H56" s="160"/>
      <c r="I56" s="161"/>
      <c r="J56" s="161"/>
      <c r="K56" s="161"/>
      <c r="L56" s="161"/>
      <c r="M56" s="161"/>
      <c r="N56" s="161"/>
      <c r="O56" s="162"/>
      <c r="P56" s="117">
        <f t="shared" si="2"/>
        <v>15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/>
      <c r="E57" s="8">
        <f t="shared" si="0"/>
        <v>0</v>
      </c>
      <c r="F57" s="7"/>
      <c r="G57" s="126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117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126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117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/>
      <c r="G59" s="126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117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126">
        <v>100</v>
      </c>
      <c r="D60" s="7"/>
      <c r="E60" s="8">
        <f t="shared" si="0"/>
        <v>0</v>
      </c>
      <c r="F60" s="7">
        <v>1</v>
      </c>
      <c r="G60" s="126">
        <f t="shared" si="1"/>
        <v>50</v>
      </c>
      <c r="H60" s="160"/>
      <c r="I60" s="161"/>
      <c r="J60" s="161"/>
      <c r="K60" s="161"/>
      <c r="L60" s="161"/>
      <c r="M60" s="161"/>
      <c r="N60" s="161"/>
      <c r="O60" s="162"/>
      <c r="P60" s="117">
        <f t="shared" si="2"/>
        <v>50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126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117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/>
      <c r="E62" s="8">
        <f t="shared" si="0"/>
        <v>0</v>
      </c>
      <c r="F62" s="7"/>
      <c r="G62" s="126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117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126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117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/>
      <c r="E64" s="8">
        <f t="shared" si="0"/>
        <v>0</v>
      </c>
      <c r="F64" s="7"/>
      <c r="G64" s="126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117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126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117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126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117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126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117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126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117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126">
        <v>75</v>
      </c>
      <c r="D69" s="7"/>
      <c r="E69" s="8">
        <f t="shared" si="0"/>
        <v>0</v>
      </c>
      <c r="F69" s="7"/>
      <c r="G69" s="126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117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0"/>
        <v>0</v>
      </c>
      <c r="F70" s="7"/>
      <c r="G70" s="126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117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126">
        <v>120</v>
      </c>
      <c r="D71" s="7"/>
      <c r="E71" s="8">
        <f t="shared" si="0"/>
        <v>0</v>
      </c>
      <c r="F71" s="7"/>
      <c r="G71" s="126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117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126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117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126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117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122">
        <v>80</v>
      </c>
      <c r="D74" s="7"/>
      <c r="E74" s="8">
        <f t="shared" si="4"/>
        <v>0</v>
      </c>
      <c r="F74" s="7"/>
      <c r="G74" s="126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117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126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117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126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117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/>
      <c r="G77" s="126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117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126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117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126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117">
        <f t="shared" si="6"/>
        <v>0</v>
      </c>
      <c r="Q79" s="10">
        <f t="shared" si="7"/>
        <v>0</v>
      </c>
    </row>
    <row r="80" spans="1:17" ht="17.25">
      <c r="A80" s="126"/>
      <c r="B80" s="5" t="s">
        <v>77</v>
      </c>
      <c r="C80" s="121">
        <v>100</v>
      </c>
      <c r="D80" s="7"/>
      <c r="E80" s="8">
        <f t="shared" si="4"/>
        <v>0</v>
      </c>
      <c r="F80" s="7"/>
      <c r="G80" s="126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117">
        <f t="shared" si="6"/>
        <v>0</v>
      </c>
      <c r="Q80" s="10">
        <f t="shared" si="7"/>
        <v>0</v>
      </c>
    </row>
    <row r="81" spans="1:17" ht="17.25">
      <c r="A81" s="126"/>
      <c r="B81" s="5" t="s">
        <v>78</v>
      </c>
      <c r="C81" s="121">
        <v>150</v>
      </c>
      <c r="D81" s="7"/>
      <c r="E81" s="8">
        <f t="shared" si="4"/>
        <v>0</v>
      </c>
      <c r="F81" s="7"/>
      <c r="G81" s="126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117">
        <f t="shared" si="6"/>
        <v>0</v>
      </c>
      <c r="Q81" s="10">
        <f t="shared" si="7"/>
        <v>0</v>
      </c>
    </row>
    <row r="82" spans="1:17" ht="17.25">
      <c r="A82" s="126"/>
      <c r="B82" s="5" t="s">
        <v>80</v>
      </c>
      <c r="C82" s="126">
        <v>40</v>
      </c>
      <c r="D82" s="7"/>
      <c r="E82" s="8">
        <f t="shared" si="4"/>
        <v>0</v>
      </c>
      <c r="F82" s="7"/>
      <c r="G82" s="126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117">
        <f t="shared" si="6"/>
        <v>0</v>
      </c>
      <c r="Q82" s="10">
        <f t="shared" si="7"/>
        <v>0</v>
      </c>
    </row>
    <row r="83" spans="1:17" ht="17.25">
      <c r="A83" s="126"/>
      <c r="B83" s="5" t="s">
        <v>82</v>
      </c>
      <c r="C83" s="126">
        <v>45</v>
      </c>
      <c r="D83" s="7"/>
      <c r="E83" s="8">
        <f t="shared" si="4"/>
        <v>0</v>
      </c>
      <c r="F83" s="7"/>
      <c r="G83" s="126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117">
        <f t="shared" si="6"/>
        <v>0</v>
      </c>
      <c r="Q83" s="10">
        <f t="shared" si="7"/>
        <v>0</v>
      </c>
    </row>
    <row r="84" spans="1:17" ht="17.25">
      <c r="A84" s="126"/>
      <c r="B84" s="5" t="s">
        <v>160</v>
      </c>
      <c r="C84" s="126">
        <v>35</v>
      </c>
      <c r="D84" s="7">
        <v>1</v>
      </c>
      <c r="E84" s="8">
        <f t="shared" si="4"/>
        <v>26.25</v>
      </c>
      <c r="F84" s="7"/>
      <c r="G84" s="126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117">
        <f t="shared" si="6"/>
        <v>26.25</v>
      </c>
      <c r="Q84" s="10">
        <f t="shared" si="7"/>
        <v>35</v>
      </c>
    </row>
    <row r="85" spans="1:17" ht="17.25">
      <c r="A85" s="120"/>
      <c r="B85" s="5" t="s">
        <v>129</v>
      </c>
      <c r="C85" s="126"/>
      <c r="D85" s="7"/>
      <c r="E85" s="8">
        <f t="shared" si="4"/>
        <v>0</v>
      </c>
      <c r="F85" s="7"/>
      <c r="G85" s="126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117">
        <f t="shared" si="6"/>
        <v>0</v>
      </c>
      <c r="Q85" s="10">
        <f t="shared" si="7"/>
        <v>0</v>
      </c>
    </row>
    <row r="86" spans="1:17" ht="17.25">
      <c r="A86" s="120"/>
      <c r="B86" s="5" t="s">
        <v>129</v>
      </c>
      <c r="C86" s="126"/>
      <c r="D86" s="7"/>
      <c r="E86" s="8">
        <f t="shared" si="4"/>
        <v>0</v>
      </c>
      <c r="F86" s="7"/>
      <c r="G86" s="126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117">
        <f t="shared" si="6"/>
        <v>0</v>
      </c>
      <c r="Q86" s="10">
        <f t="shared" si="7"/>
        <v>0</v>
      </c>
    </row>
    <row r="87" spans="1:17" ht="17.25">
      <c r="A87" s="120"/>
      <c r="B87" s="5" t="s">
        <v>129</v>
      </c>
      <c r="C87" s="126"/>
      <c r="D87" s="7"/>
      <c r="E87" s="8">
        <f t="shared" si="4"/>
        <v>0</v>
      </c>
      <c r="F87" s="7"/>
      <c r="G87" s="126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117">
        <f t="shared" si="6"/>
        <v>0</v>
      </c>
      <c r="Q87" s="10">
        <f t="shared" si="7"/>
        <v>0</v>
      </c>
    </row>
    <row r="88" spans="1:17" ht="17.25">
      <c r="A88" s="120"/>
      <c r="B88" s="5" t="s">
        <v>129</v>
      </c>
      <c r="C88" s="126"/>
      <c r="D88" s="7"/>
      <c r="E88" s="8">
        <f t="shared" si="4"/>
        <v>0</v>
      </c>
      <c r="F88" s="7"/>
      <c r="G88" s="126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117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427</v>
      </c>
      <c r="E89" s="12">
        <f t="shared" ref="E89:G89" si="8">SUM(E7:E88)</f>
        <v>26071.5</v>
      </c>
      <c r="F89" s="12">
        <f t="shared" si="8"/>
        <v>972</v>
      </c>
      <c r="G89" s="12">
        <f t="shared" si="8"/>
        <v>34352.5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60424</v>
      </c>
      <c r="Q89" s="12">
        <f t="shared" si="9"/>
        <v>34762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123"/>
      <c r="B91" s="124"/>
      <c r="C91" s="124"/>
      <c r="D91" s="17"/>
      <c r="E91" s="17"/>
      <c r="F91" s="17"/>
      <c r="G91" s="17"/>
      <c r="H91" s="33" t="s">
        <v>91</v>
      </c>
      <c r="I91" s="126" t="s">
        <v>8</v>
      </c>
      <c r="J91" s="33" t="s">
        <v>92</v>
      </c>
      <c r="K91" s="126" t="s">
        <v>10</v>
      </c>
      <c r="L91" s="17"/>
      <c r="M91" s="17"/>
      <c r="N91" s="17"/>
      <c r="O91" s="17"/>
      <c r="P91" s="124"/>
      <c r="Q91" s="125"/>
    </row>
    <row r="92" spans="1:17" ht="17.25">
      <c r="A92" s="19"/>
      <c r="B92" s="119" t="s">
        <v>93</v>
      </c>
      <c r="C92" s="126">
        <v>110</v>
      </c>
      <c r="D92" s="163"/>
      <c r="E92" s="164"/>
      <c r="F92" s="164"/>
      <c r="G92" s="165"/>
      <c r="H92" s="7"/>
      <c r="I92" s="8">
        <f>H92*C92*0.75</f>
        <v>0</v>
      </c>
      <c r="J92" s="7">
        <v>60</v>
      </c>
      <c r="K92" s="8">
        <f>J92*C92*0.5</f>
        <v>3300</v>
      </c>
      <c r="L92" s="169"/>
      <c r="M92" s="170"/>
      <c r="N92" s="170"/>
      <c r="O92" s="171"/>
      <c r="P92" s="117">
        <f>K92+I92</f>
        <v>3300</v>
      </c>
      <c r="Q92" s="10">
        <f>H92*C92</f>
        <v>0</v>
      </c>
    </row>
    <row r="93" spans="1:17" ht="17.25">
      <c r="A93" s="19"/>
      <c r="B93" s="119" t="s">
        <v>94</v>
      </c>
      <c r="C93" s="126">
        <v>120</v>
      </c>
      <c r="D93" s="166"/>
      <c r="E93" s="167"/>
      <c r="F93" s="167"/>
      <c r="G93" s="168"/>
      <c r="H93" s="7">
        <v>6</v>
      </c>
      <c r="I93" s="8">
        <f t="shared" ref="I93:I111" si="10">H93*C93*0.75</f>
        <v>540</v>
      </c>
      <c r="J93" s="7">
        <v>3</v>
      </c>
      <c r="K93" s="8">
        <f t="shared" ref="K93:K111" si="11">J93*C93*0.5</f>
        <v>180</v>
      </c>
      <c r="L93" s="172"/>
      <c r="M93" s="173"/>
      <c r="N93" s="173"/>
      <c r="O93" s="174"/>
      <c r="P93" s="117">
        <f t="shared" ref="P93:P111" si="12">K93+I93</f>
        <v>720</v>
      </c>
      <c r="Q93" s="10">
        <f t="shared" ref="Q93:Q111" si="13">H93*C93</f>
        <v>720</v>
      </c>
    </row>
    <row r="94" spans="1:17" ht="17.25">
      <c r="A94" s="19"/>
      <c r="B94" s="119" t="s">
        <v>95</v>
      </c>
      <c r="C94" s="126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117">
        <f t="shared" si="12"/>
        <v>0</v>
      </c>
      <c r="Q94" s="10">
        <f t="shared" si="13"/>
        <v>0</v>
      </c>
    </row>
    <row r="95" spans="1:17" ht="17.25">
      <c r="A95" s="19"/>
      <c r="B95" s="119" t="s">
        <v>96</v>
      </c>
      <c r="C95" s="126">
        <v>203</v>
      </c>
      <c r="D95" s="166"/>
      <c r="E95" s="167"/>
      <c r="F95" s="167"/>
      <c r="G95" s="168"/>
      <c r="H95" s="7"/>
      <c r="I95" s="8">
        <f t="shared" si="10"/>
        <v>0</v>
      </c>
      <c r="J95" s="7">
        <v>4</v>
      </c>
      <c r="K95" s="8">
        <f t="shared" si="11"/>
        <v>406</v>
      </c>
      <c r="L95" s="172"/>
      <c r="M95" s="173"/>
      <c r="N95" s="173"/>
      <c r="O95" s="174"/>
      <c r="P95" s="117">
        <f t="shared" si="12"/>
        <v>406</v>
      </c>
      <c r="Q95" s="10">
        <f t="shared" si="13"/>
        <v>0</v>
      </c>
    </row>
    <row r="96" spans="1:17" ht="17.25">
      <c r="A96" s="19"/>
      <c r="B96" s="119" t="s">
        <v>97</v>
      </c>
      <c r="C96" s="126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117">
        <f t="shared" si="12"/>
        <v>0</v>
      </c>
      <c r="Q96" s="10">
        <f t="shared" si="13"/>
        <v>0</v>
      </c>
    </row>
    <row r="97" spans="1:17" ht="17.25">
      <c r="A97" s="19"/>
      <c r="B97" s="119" t="s">
        <v>98</v>
      </c>
      <c r="C97" s="126">
        <v>125</v>
      </c>
      <c r="D97" s="166"/>
      <c r="E97" s="167"/>
      <c r="F97" s="167"/>
      <c r="G97" s="168"/>
      <c r="H97" s="7"/>
      <c r="I97" s="8">
        <f t="shared" si="10"/>
        <v>0</v>
      </c>
      <c r="J97" s="7">
        <v>1</v>
      </c>
      <c r="K97" s="8">
        <f t="shared" si="11"/>
        <v>62.5</v>
      </c>
      <c r="L97" s="172"/>
      <c r="M97" s="173"/>
      <c r="N97" s="173"/>
      <c r="O97" s="174"/>
      <c r="P97" s="117">
        <f t="shared" si="12"/>
        <v>62.5</v>
      </c>
      <c r="Q97" s="10">
        <f t="shared" si="13"/>
        <v>0</v>
      </c>
    </row>
    <row r="98" spans="1:17" ht="17.25">
      <c r="A98" s="19"/>
      <c r="B98" s="119" t="s">
        <v>99</v>
      </c>
      <c r="C98" s="126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117">
        <f t="shared" si="12"/>
        <v>0</v>
      </c>
      <c r="Q98" s="10">
        <f t="shared" si="13"/>
        <v>0</v>
      </c>
    </row>
    <row r="99" spans="1:17" ht="17.25">
      <c r="A99" s="19"/>
      <c r="B99" s="119" t="s">
        <v>100</v>
      </c>
      <c r="C99" s="126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117">
        <f t="shared" si="12"/>
        <v>0</v>
      </c>
      <c r="Q99" s="10">
        <f t="shared" si="13"/>
        <v>0</v>
      </c>
    </row>
    <row r="100" spans="1:17" ht="17.25">
      <c r="A100" s="19"/>
      <c r="B100" s="119" t="s">
        <v>101</v>
      </c>
      <c r="C100" s="126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117">
        <f t="shared" si="12"/>
        <v>0</v>
      </c>
      <c r="Q100" s="10">
        <f t="shared" si="13"/>
        <v>0</v>
      </c>
    </row>
    <row r="101" spans="1:17" ht="17.25">
      <c r="A101" s="19"/>
      <c r="B101" s="119" t="s">
        <v>102</v>
      </c>
      <c r="C101" s="126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117">
        <f t="shared" si="12"/>
        <v>0</v>
      </c>
      <c r="Q101" s="10">
        <f t="shared" si="13"/>
        <v>0</v>
      </c>
    </row>
    <row r="102" spans="1:17" ht="17.25">
      <c r="A102" s="19"/>
      <c r="B102" s="119" t="s">
        <v>107</v>
      </c>
      <c r="C102" s="126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117">
        <f t="shared" si="12"/>
        <v>0</v>
      </c>
      <c r="Q102" s="10">
        <f t="shared" si="13"/>
        <v>0</v>
      </c>
    </row>
    <row r="103" spans="1:17" ht="17.25">
      <c r="A103" s="19"/>
      <c r="B103" s="119" t="s">
        <v>103</v>
      </c>
      <c r="C103" s="126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117">
        <f t="shared" si="12"/>
        <v>0</v>
      </c>
      <c r="Q103" s="10">
        <f t="shared" si="13"/>
        <v>0</v>
      </c>
    </row>
    <row r="104" spans="1:17" ht="28.5">
      <c r="A104" s="19"/>
      <c r="B104" s="119" t="s">
        <v>104</v>
      </c>
      <c r="C104" s="126">
        <v>75</v>
      </c>
      <c r="D104" s="166"/>
      <c r="E104" s="167"/>
      <c r="F104" s="167"/>
      <c r="G104" s="168"/>
      <c r="H104" s="7">
        <v>13</v>
      </c>
      <c r="I104" s="8">
        <f t="shared" si="10"/>
        <v>731.25</v>
      </c>
      <c r="J104" s="7"/>
      <c r="K104" s="8">
        <f t="shared" si="11"/>
        <v>0</v>
      </c>
      <c r="L104" s="172"/>
      <c r="M104" s="173"/>
      <c r="N104" s="173"/>
      <c r="O104" s="174"/>
      <c r="P104" s="117">
        <f t="shared" si="12"/>
        <v>731.25</v>
      </c>
      <c r="Q104" s="10">
        <f t="shared" si="13"/>
        <v>975</v>
      </c>
    </row>
    <row r="105" spans="1:17" ht="17.25">
      <c r="A105" s="19"/>
      <c r="B105" s="119" t="s">
        <v>108</v>
      </c>
      <c r="C105" s="126">
        <v>75</v>
      </c>
      <c r="D105" s="166"/>
      <c r="E105" s="167"/>
      <c r="F105" s="167"/>
      <c r="G105" s="168"/>
      <c r="H105" s="7">
        <v>2</v>
      </c>
      <c r="I105" s="8">
        <f t="shared" si="10"/>
        <v>112.5</v>
      </c>
      <c r="J105" s="7"/>
      <c r="K105" s="8">
        <f t="shared" si="11"/>
        <v>0</v>
      </c>
      <c r="L105" s="172"/>
      <c r="M105" s="173"/>
      <c r="N105" s="173"/>
      <c r="O105" s="174"/>
      <c r="P105" s="117">
        <f t="shared" si="12"/>
        <v>112.5</v>
      </c>
      <c r="Q105" s="10">
        <f t="shared" si="13"/>
        <v>150</v>
      </c>
    </row>
    <row r="106" spans="1:17" ht="17.25">
      <c r="A106" s="19"/>
      <c r="B106" s="119" t="s">
        <v>109</v>
      </c>
      <c r="C106" s="126">
        <v>90</v>
      </c>
      <c r="D106" s="166"/>
      <c r="E106" s="167"/>
      <c r="F106" s="167"/>
      <c r="G106" s="168"/>
      <c r="H106" s="7">
        <v>3</v>
      </c>
      <c r="I106" s="8">
        <f t="shared" si="10"/>
        <v>202.5</v>
      </c>
      <c r="J106" s="7"/>
      <c r="K106" s="8">
        <f t="shared" si="11"/>
        <v>0</v>
      </c>
      <c r="L106" s="172"/>
      <c r="M106" s="173"/>
      <c r="N106" s="173"/>
      <c r="O106" s="174"/>
      <c r="P106" s="117">
        <f t="shared" si="12"/>
        <v>202.5</v>
      </c>
      <c r="Q106" s="10">
        <f t="shared" si="13"/>
        <v>270</v>
      </c>
    </row>
    <row r="107" spans="1:17" ht="17.25">
      <c r="A107" s="19"/>
      <c r="B107" s="119" t="s">
        <v>105</v>
      </c>
      <c r="C107" s="126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117">
        <f t="shared" si="12"/>
        <v>0</v>
      </c>
      <c r="Q107" s="10">
        <f t="shared" si="13"/>
        <v>0</v>
      </c>
    </row>
    <row r="108" spans="1:17" ht="17.25">
      <c r="A108" s="19"/>
      <c r="B108" s="119" t="s">
        <v>106</v>
      </c>
      <c r="C108" s="126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117">
        <f t="shared" si="12"/>
        <v>0</v>
      </c>
      <c r="Q108" s="10">
        <f t="shared" si="13"/>
        <v>0</v>
      </c>
    </row>
    <row r="109" spans="1:17" ht="17.25">
      <c r="A109" s="19"/>
      <c r="B109" s="119" t="s">
        <v>129</v>
      </c>
      <c r="C109" s="126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117">
        <f t="shared" si="12"/>
        <v>0</v>
      </c>
      <c r="Q109" s="10">
        <f t="shared" si="13"/>
        <v>0</v>
      </c>
    </row>
    <row r="110" spans="1:17" ht="17.25">
      <c r="A110" s="19"/>
      <c r="B110" s="119" t="s">
        <v>129</v>
      </c>
      <c r="C110" s="126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117">
        <f t="shared" si="12"/>
        <v>0</v>
      </c>
      <c r="Q110" s="10">
        <f t="shared" si="13"/>
        <v>0</v>
      </c>
    </row>
    <row r="111" spans="1:17" ht="17.25">
      <c r="A111" s="19"/>
      <c r="B111" s="119" t="s">
        <v>129</v>
      </c>
      <c r="C111" s="126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117">
        <f t="shared" si="12"/>
        <v>0</v>
      </c>
      <c r="Q111" s="10">
        <f t="shared" si="13"/>
        <v>0</v>
      </c>
    </row>
    <row r="112" spans="1:17" ht="28.5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24</v>
      </c>
      <c r="I112" s="12">
        <f>SUM(I92:I111)</f>
        <v>1586.25</v>
      </c>
      <c r="J112" s="12">
        <f>SUM(J92:J111)</f>
        <v>68</v>
      </c>
      <c r="K112" s="12">
        <f>SUM(K92:K111)</f>
        <v>3948.5</v>
      </c>
      <c r="L112" s="13"/>
      <c r="M112" s="13"/>
      <c r="N112" s="13"/>
      <c r="O112" s="13"/>
      <c r="P112" s="12">
        <f>SUM(P92:P111)</f>
        <v>5534.75</v>
      </c>
      <c r="Q112" s="12">
        <f>SUM(Q92:Q111)</f>
        <v>2115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123"/>
      <c r="B114" s="124"/>
      <c r="C114" s="124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126" t="s">
        <v>8</v>
      </c>
      <c r="N114" s="33" t="s">
        <v>112</v>
      </c>
      <c r="O114" s="126" t="s">
        <v>10</v>
      </c>
      <c r="P114" s="124"/>
      <c r="Q114" s="125"/>
    </row>
    <row r="115" spans="1:17" ht="17.25">
      <c r="A115" s="19"/>
      <c r="B115" s="119" t="s">
        <v>113</v>
      </c>
      <c r="C115" s="126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5</v>
      </c>
      <c r="M115" s="8">
        <f>L115*C115*0.75</f>
        <v>26.25</v>
      </c>
      <c r="N115" s="7">
        <v>14</v>
      </c>
      <c r="O115" s="8">
        <f>N115*C115*0.5</f>
        <v>49</v>
      </c>
      <c r="P115" s="117">
        <f>O115+M115</f>
        <v>75.25</v>
      </c>
      <c r="Q115" s="10">
        <f>L115*C115</f>
        <v>35</v>
      </c>
    </row>
    <row r="116" spans="1:17" ht="17.25">
      <c r="A116" s="19"/>
      <c r="B116" s="119" t="s">
        <v>130</v>
      </c>
      <c r="C116" s="126">
        <v>12</v>
      </c>
      <c r="D116" s="166"/>
      <c r="E116" s="167"/>
      <c r="F116" s="167"/>
      <c r="G116" s="167"/>
      <c r="H116" s="167"/>
      <c r="I116" s="167"/>
      <c r="J116" s="167"/>
      <c r="K116" s="168"/>
      <c r="L116" s="7"/>
      <c r="M116" s="8">
        <f t="shared" ref="M116:M120" si="14">L116*C116*0.75</f>
        <v>0</v>
      </c>
      <c r="N116" s="7">
        <v>5</v>
      </c>
      <c r="O116" s="8">
        <f t="shared" ref="O116:O120" si="15">N116*C116*0.5</f>
        <v>30</v>
      </c>
      <c r="P116" s="117">
        <f t="shared" ref="P116:P120" si="16">O116+M116</f>
        <v>30</v>
      </c>
      <c r="Q116" s="10">
        <f t="shared" ref="Q116:Q120" si="17">L116*C116</f>
        <v>0</v>
      </c>
    </row>
    <row r="117" spans="1:17" ht="17.25">
      <c r="A117" s="19"/>
      <c r="B117" s="119" t="s">
        <v>131</v>
      </c>
      <c r="C117" s="126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1</v>
      </c>
      <c r="M117" s="8">
        <f t="shared" si="14"/>
        <v>7.5</v>
      </c>
      <c r="N117" s="7">
        <v>8</v>
      </c>
      <c r="O117" s="8">
        <f t="shared" si="15"/>
        <v>40</v>
      </c>
      <c r="P117" s="117">
        <f t="shared" si="16"/>
        <v>47.5</v>
      </c>
      <c r="Q117" s="10">
        <f t="shared" si="17"/>
        <v>10</v>
      </c>
    </row>
    <row r="118" spans="1:17" ht="28.5">
      <c r="A118" s="19"/>
      <c r="B118" s="21" t="s">
        <v>114</v>
      </c>
      <c r="C118" s="126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24</v>
      </c>
      <c r="M118" s="8">
        <f t="shared" si="14"/>
        <v>90</v>
      </c>
      <c r="N118" s="7">
        <v>107</v>
      </c>
      <c r="O118" s="8">
        <f t="shared" si="15"/>
        <v>267.5</v>
      </c>
      <c r="P118" s="117">
        <f t="shared" si="16"/>
        <v>357.5</v>
      </c>
      <c r="Q118" s="10">
        <f t="shared" si="17"/>
        <v>120</v>
      </c>
    </row>
    <row r="119" spans="1:17" ht="17.25">
      <c r="A119" s="22"/>
      <c r="B119" s="21" t="s">
        <v>115</v>
      </c>
      <c r="C119" s="126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8</v>
      </c>
      <c r="M119" s="8">
        <f t="shared" si="14"/>
        <v>48</v>
      </c>
      <c r="N119" s="7"/>
      <c r="O119" s="8">
        <f t="shared" si="15"/>
        <v>0</v>
      </c>
      <c r="P119" s="117">
        <f t="shared" si="16"/>
        <v>48</v>
      </c>
      <c r="Q119" s="10">
        <f t="shared" si="17"/>
        <v>64</v>
      </c>
    </row>
    <row r="120" spans="1:17" ht="17.25">
      <c r="A120" s="22"/>
      <c r="B120" s="21" t="s">
        <v>129</v>
      </c>
      <c r="C120" s="126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117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38</v>
      </c>
      <c r="M121" s="14">
        <f t="shared" ref="M121:Q121" si="18">SUM(M115:M120)</f>
        <v>171.75</v>
      </c>
      <c r="N121" s="14">
        <f t="shared" si="18"/>
        <v>134</v>
      </c>
      <c r="O121" s="14">
        <f t="shared" si="18"/>
        <v>386.5</v>
      </c>
      <c r="P121" s="14">
        <f t="shared" si="18"/>
        <v>558.25</v>
      </c>
      <c r="Q121" s="14">
        <f t="shared" si="18"/>
        <v>229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66517</v>
      </c>
      <c r="Q122" s="23">
        <f>Q89+Q112+Q121</f>
        <v>37106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13257.6</v>
      </c>
      <c r="Q123" s="25">
        <f>D134</f>
        <v>13257.6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5.0172731112720248</v>
      </c>
      <c r="Q124" s="47">
        <f>Q122/Q123</f>
        <v>2.798847453536085</v>
      </c>
    </row>
    <row r="125" spans="1:17">
      <c r="A125" s="26"/>
      <c r="B125" s="118" t="s">
        <v>119</v>
      </c>
      <c r="C125" s="118" t="s">
        <v>120</v>
      </c>
      <c r="D125" s="118" t="s">
        <v>89</v>
      </c>
      <c r="E125" s="118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11399</v>
      </c>
      <c r="C126" s="29">
        <v>1145</v>
      </c>
      <c r="D126" s="28">
        <f>C126+B126</f>
        <v>12544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12044</v>
      </c>
      <c r="C127" s="29">
        <v>1397</v>
      </c>
      <c r="D127" s="28">
        <f>C127+B127</f>
        <v>13441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11842</v>
      </c>
      <c r="C128" s="31">
        <v>1531</v>
      </c>
      <c r="D128" s="28">
        <f t="shared" ref="D128:D130" si="19">C128+B128</f>
        <v>13373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12500</v>
      </c>
      <c r="C129" s="1">
        <v>1600</v>
      </c>
      <c r="D129" s="28">
        <f t="shared" si="19"/>
        <v>14100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11100</v>
      </c>
      <c r="C130" s="1">
        <v>1730</v>
      </c>
      <c r="D130" s="28">
        <f t="shared" si="19"/>
        <v>12830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120">
        <f>SUM(B126:B130)</f>
        <v>58885</v>
      </c>
      <c r="C131" s="120">
        <f t="shared" ref="C131:D131" si="20">SUM(C126:C130)</f>
        <v>7403</v>
      </c>
      <c r="D131" s="120">
        <f t="shared" si="20"/>
        <v>66288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13257.6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13257.6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55" workbookViewId="0">
      <selection activeCell="C126" sqref="C126:C130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7109375" bestFit="1" customWidth="1"/>
    <col min="6" max="6" width="7.140625" bestFit="1" customWidth="1"/>
    <col min="7" max="7" width="5.28515625" bestFit="1" customWidth="1"/>
    <col min="8" max="8" width="4.42578125" bestFit="1" customWidth="1"/>
    <col min="9" max="9" width="5.14062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5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126" t="s">
        <v>8</v>
      </c>
      <c r="F4" s="33" t="s">
        <v>9</v>
      </c>
      <c r="G4" s="126" t="s">
        <v>10</v>
      </c>
      <c r="H4" s="126"/>
      <c r="I4" s="126"/>
      <c r="J4" s="126"/>
      <c r="K4" s="126"/>
      <c r="L4" s="126"/>
      <c r="M4" s="126"/>
      <c r="N4" s="126"/>
      <c r="O4" s="126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126"/>
      <c r="F5" s="3">
        <v>5</v>
      </c>
      <c r="G5" s="126"/>
      <c r="H5" s="3">
        <v>6</v>
      </c>
      <c r="I5" s="126"/>
      <c r="J5" s="3">
        <v>7</v>
      </c>
      <c r="K5" s="126"/>
      <c r="L5" s="3">
        <v>8</v>
      </c>
      <c r="M5" s="126"/>
      <c r="N5" s="3">
        <v>9</v>
      </c>
      <c r="O5" s="126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>
        <v>26</v>
      </c>
      <c r="G7" s="126">
        <f>F7*C7*0.5</f>
        <v>572</v>
      </c>
      <c r="H7" s="157"/>
      <c r="I7" s="158"/>
      <c r="J7" s="158"/>
      <c r="K7" s="158"/>
      <c r="L7" s="158"/>
      <c r="M7" s="158"/>
      <c r="N7" s="158"/>
      <c r="O7" s="159"/>
      <c r="P7" s="117">
        <f>G7+E7</f>
        <v>572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12</v>
      </c>
      <c r="G8" s="126">
        <f t="shared" ref="G8:G71" si="1">F8*C8*0.5</f>
        <v>390</v>
      </c>
      <c r="H8" s="160"/>
      <c r="I8" s="161"/>
      <c r="J8" s="161"/>
      <c r="K8" s="161"/>
      <c r="L8" s="161"/>
      <c r="M8" s="161"/>
      <c r="N8" s="161"/>
      <c r="O8" s="162"/>
      <c r="P8" s="117">
        <f t="shared" ref="P8:P71" si="2">G8+E8</f>
        <v>390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10</v>
      </c>
      <c r="E9" s="8">
        <f t="shared" si="0"/>
        <v>337.5</v>
      </c>
      <c r="F9" s="7">
        <v>5</v>
      </c>
      <c r="G9" s="126">
        <f t="shared" si="1"/>
        <v>112.5</v>
      </c>
      <c r="H9" s="160"/>
      <c r="I9" s="161"/>
      <c r="J9" s="161"/>
      <c r="K9" s="161"/>
      <c r="L9" s="161"/>
      <c r="M9" s="161"/>
      <c r="N9" s="161"/>
      <c r="O9" s="162"/>
      <c r="P9" s="117">
        <f t="shared" si="2"/>
        <v>450</v>
      </c>
      <c r="Q9" s="10">
        <f t="shared" si="3"/>
        <v>450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126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117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>
        <v>5</v>
      </c>
      <c r="E11" s="8">
        <f t="shared" si="0"/>
        <v>176.25</v>
      </c>
      <c r="F11" s="7">
        <v>0</v>
      </c>
      <c r="G11" s="126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117">
        <f t="shared" si="2"/>
        <v>176.25</v>
      </c>
      <c r="Q11" s="10">
        <f t="shared" si="3"/>
        <v>235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>
        <v>176</v>
      </c>
      <c r="G12" s="126">
        <f t="shared" si="1"/>
        <v>5456</v>
      </c>
      <c r="H12" s="160"/>
      <c r="I12" s="161"/>
      <c r="J12" s="161"/>
      <c r="K12" s="161"/>
      <c r="L12" s="161"/>
      <c r="M12" s="161"/>
      <c r="N12" s="161"/>
      <c r="O12" s="162"/>
      <c r="P12" s="117">
        <f t="shared" si="2"/>
        <v>5456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7">
        <v>427</v>
      </c>
      <c r="E13" s="8">
        <f t="shared" si="0"/>
        <v>24018.75</v>
      </c>
      <c r="F13" s="7">
        <v>494</v>
      </c>
      <c r="G13" s="126">
        <f t="shared" si="1"/>
        <v>18525</v>
      </c>
      <c r="H13" s="160"/>
      <c r="I13" s="161"/>
      <c r="J13" s="161"/>
      <c r="K13" s="161"/>
      <c r="L13" s="161"/>
      <c r="M13" s="161"/>
      <c r="N13" s="161"/>
      <c r="O13" s="162"/>
      <c r="P13" s="117">
        <f t="shared" si="2"/>
        <v>42543.75</v>
      </c>
      <c r="Q13" s="10">
        <f t="shared" si="3"/>
        <v>32025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>
        <v>72</v>
      </c>
      <c r="G14" s="126">
        <f t="shared" si="1"/>
        <v>2700</v>
      </c>
      <c r="H14" s="160"/>
      <c r="I14" s="161"/>
      <c r="J14" s="161"/>
      <c r="K14" s="161"/>
      <c r="L14" s="161"/>
      <c r="M14" s="161"/>
      <c r="N14" s="161"/>
      <c r="O14" s="162"/>
      <c r="P14" s="117">
        <f t="shared" si="2"/>
        <v>2700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2</v>
      </c>
      <c r="E15" s="8">
        <f t="shared" si="0"/>
        <v>123</v>
      </c>
      <c r="F15" s="7"/>
      <c r="G15" s="126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117">
        <f t="shared" si="2"/>
        <v>123</v>
      </c>
      <c r="Q15" s="10">
        <f t="shared" si="3"/>
        <v>164</v>
      </c>
    </row>
    <row r="16" spans="1:17" ht="17.25">
      <c r="A16" s="4"/>
      <c r="B16" s="5" t="s">
        <v>20</v>
      </c>
      <c r="C16" s="6">
        <v>75</v>
      </c>
      <c r="D16" s="7">
        <v>33</v>
      </c>
      <c r="E16" s="8">
        <f t="shared" si="0"/>
        <v>1856.25</v>
      </c>
      <c r="F16" s="7"/>
      <c r="G16" s="126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117">
        <f t="shared" si="2"/>
        <v>1856.25</v>
      </c>
      <c r="Q16" s="10">
        <f t="shared" si="3"/>
        <v>2475</v>
      </c>
    </row>
    <row r="17" spans="1:17" ht="17.25">
      <c r="A17" s="4"/>
      <c r="B17" s="5" t="s">
        <v>21</v>
      </c>
      <c r="C17" s="6">
        <v>82</v>
      </c>
      <c r="D17" s="7">
        <v>2</v>
      </c>
      <c r="E17" s="8">
        <f t="shared" si="0"/>
        <v>123</v>
      </c>
      <c r="F17" s="7"/>
      <c r="G17" s="126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117">
        <f t="shared" si="2"/>
        <v>123</v>
      </c>
      <c r="Q17" s="10">
        <f t="shared" si="3"/>
        <v>164</v>
      </c>
    </row>
    <row r="18" spans="1:17" ht="17.25">
      <c r="A18" s="4"/>
      <c r="B18" s="5" t="s">
        <v>22</v>
      </c>
      <c r="C18" s="6">
        <v>84</v>
      </c>
      <c r="D18" s="7">
        <v>2</v>
      </c>
      <c r="E18" s="8">
        <f t="shared" si="0"/>
        <v>126</v>
      </c>
      <c r="F18" s="7"/>
      <c r="G18" s="126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117">
        <f t="shared" si="2"/>
        <v>126</v>
      </c>
      <c r="Q18" s="10">
        <f t="shared" si="3"/>
        <v>168</v>
      </c>
    </row>
    <row r="19" spans="1:17" ht="17.25">
      <c r="A19" s="4"/>
      <c r="B19" s="5" t="s">
        <v>23</v>
      </c>
      <c r="C19" s="6">
        <v>110</v>
      </c>
      <c r="D19" s="7">
        <v>40</v>
      </c>
      <c r="E19" s="8">
        <f t="shared" si="0"/>
        <v>3300</v>
      </c>
      <c r="F19" s="7">
        <v>9</v>
      </c>
      <c r="G19" s="126">
        <f t="shared" si="1"/>
        <v>495</v>
      </c>
      <c r="H19" s="160"/>
      <c r="I19" s="161"/>
      <c r="J19" s="161"/>
      <c r="K19" s="161"/>
      <c r="L19" s="161"/>
      <c r="M19" s="161"/>
      <c r="N19" s="161"/>
      <c r="O19" s="162"/>
      <c r="P19" s="117">
        <f t="shared" si="2"/>
        <v>3795</v>
      </c>
      <c r="Q19" s="10">
        <f t="shared" si="3"/>
        <v>4400</v>
      </c>
    </row>
    <row r="20" spans="1:17" ht="17.25">
      <c r="A20" s="4"/>
      <c r="B20" s="5" t="s">
        <v>83</v>
      </c>
      <c r="C20" s="126">
        <v>110</v>
      </c>
      <c r="D20" s="7"/>
      <c r="E20" s="8">
        <f t="shared" si="0"/>
        <v>0</v>
      </c>
      <c r="F20" s="7"/>
      <c r="G20" s="126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117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126">
        <v>150</v>
      </c>
      <c r="D21" s="7"/>
      <c r="E21" s="8">
        <f t="shared" si="0"/>
        <v>0</v>
      </c>
      <c r="F21" s="7"/>
      <c r="G21" s="126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117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7"/>
      <c r="G22" s="126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117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/>
      <c r="G23" s="126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117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>
        <v>5</v>
      </c>
      <c r="G24" s="126">
        <f t="shared" si="1"/>
        <v>150</v>
      </c>
      <c r="H24" s="160"/>
      <c r="I24" s="161"/>
      <c r="J24" s="161"/>
      <c r="K24" s="161"/>
      <c r="L24" s="161"/>
      <c r="M24" s="161"/>
      <c r="N24" s="161"/>
      <c r="O24" s="162"/>
      <c r="P24" s="117">
        <f t="shared" si="2"/>
        <v>150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7">
        <v>25</v>
      </c>
      <c r="G25" s="126">
        <f t="shared" si="1"/>
        <v>925</v>
      </c>
      <c r="H25" s="160"/>
      <c r="I25" s="161"/>
      <c r="J25" s="161"/>
      <c r="K25" s="161"/>
      <c r="L25" s="161"/>
      <c r="M25" s="161"/>
      <c r="N25" s="161"/>
      <c r="O25" s="162"/>
      <c r="P25" s="117">
        <f t="shared" si="2"/>
        <v>925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/>
      <c r="G26" s="126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117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>
        <v>7</v>
      </c>
      <c r="G27" s="126">
        <f t="shared" si="1"/>
        <v>350</v>
      </c>
      <c r="H27" s="160"/>
      <c r="I27" s="161"/>
      <c r="J27" s="161"/>
      <c r="K27" s="161"/>
      <c r="L27" s="161"/>
      <c r="M27" s="161"/>
      <c r="N27" s="161"/>
      <c r="O27" s="162"/>
      <c r="P27" s="117">
        <f t="shared" si="2"/>
        <v>350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/>
      <c r="G28" s="126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117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/>
      <c r="G29" s="126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117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126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117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126">
        <v>120</v>
      </c>
      <c r="D31" s="7"/>
      <c r="E31" s="8">
        <f t="shared" si="0"/>
        <v>0</v>
      </c>
      <c r="F31" s="7"/>
      <c r="G31" s="126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117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126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117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126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117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>
        <v>1</v>
      </c>
      <c r="E34" s="8">
        <f t="shared" si="0"/>
        <v>91.5</v>
      </c>
      <c r="F34" s="7"/>
      <c r="G34" s="126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117">
        <f t="shared" si="2"/>
        <v>91.5</v>
      </c>
      <c r="Q34" s="10">
        <f t="shared" si="3"/>
        <v>122</v>
      </c>
    </row>
    <row r="35" spans="1:17" ht="17.25">
      <c r="A35" s="4"/>
      <c r="B35" s="5" t="s">
        <v>36</v>
      </c>
      <c r="C35" s="6">
        <v>155</v>
      </c>
      <c r="D35" s="7">
        <v>3</v>
      </c>
      <c r="E35" s="8">
        <f t="shared" si="0"/>
        <v>348.75</v>
      </c>
      <c r="F35" s="7"/>
      <c r="G35" s="126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117">
        <f t="shared" si="2"/>
        <v>348.75</v>
      </c>
      <c r="Q35" s="10">
        <f t="shared" si="3"/>
        <v>465</v>
      </c>
    </row>
    <row r="36" spans="1:17" ht="17.25">
      <c r="A36" s="4"/>
      <c r="B36" s="5" t="s">
        <v>37</v>
      </c>
      <c r="C36" s="6">
        <v>165</v>
      </c>
      <c r="D36" s="7">
        <v>2</v>
      </c>
      <c r="E36" s="8">
        <f t="shared" si="0"/>
        <v>247.5</v>
      </c>
      <c r="F36" s="7"/>
      <c r="G36" s="126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117">
        <f t="shared" si="2"/>
        <v>247.5</v>
      </c>
      <c r="Q36" s="10">
        <f t="shared" si="3"/>
        <v>330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126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117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126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117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126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117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126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117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126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117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126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117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>
        <v>1</v>
      </c>
      <c r="E43" s="8">
        <f t="shared" si="0"/>
        <v>61.5</v>
      </c>
      <c r="F43" s="7"/>
      <c r="G43" s="126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117">
        <f t="shared" si="2"/>
        <v>61.5</v>
      </c>
      <c r="Q43" s="10">
        <f t="shared" si="3"/>
        <v>82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>
        <v>134</v>
      </c>
      <c r="G44" s="126">
        <f t="shared" si="1"/>
        <v>3015</v>
      </c>
      <c r="H44" s="160"/>
      <c r="I44" s="161"/>
      <c r="J44" s="161"/>
      <c r="K44" s="161"/>
      <c r="L44" s="161"/>
      <c r="M44" s="161"/>
      <c r="N44" s="161"/>
      <c r="O44" s="162"/>
      <c r="P44" s="117">
        <f t="shared" si="2"/>
        <v>3015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>
        <v>94</v>
      </c>
      <c r="G45" s="126">
        <f t="shared" si="1"/>
        <v>3055</v>
      </c>
      <c r="H45" s="160"/>
      <c r="I45" s="161"/>
      <c r="J45" s="161"/>
      <c r="K45" s="161"/>
      <c r="L45" s="161"/>
      <c r="M45" s="161"/>
      <c r="N45" s="161"/>
      <c r="O45" s="162"/>
      <c r="P45" s="117">
        <f t="shared" si="2"/>
        <v>3055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/>
      <c r="G46" s="126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117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126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117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126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117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5</v>
      </c>
      <c r="E49" s="8">
        <f t="shared" si="0"/>
        <v>142.5</v>
      </c>
      <c r="F49" s="7">
        <v>11</v>
      </c>
      <c r="G49" s="126">
        <f t="shared" si="1"/>
        <v>209</v>
      </c>
      <c r="H49" s="160"/>
      <c r="I49" s="161"/>
      <c r="J49" s="161"/>
      <c r="K49" s="161"/>
      <c r="L49" s="161"/>
      <c r="M49" s="161"/>
      <c r="N49" s="161"/>
      <c r="O49" s="162"/>
      <c r="P49" s="117">
        <f t="shared" si="2"/>
        <v>351.5</v>
      </c>
      <c r="Q49" s="10">
        <f t="shared" si="3"/>
        <v>190</v>
      </c>
    </row>
    <row r="50" spans="1:17" ht="17.25">
      <c r="A50" s="4"/>
      <c r="B50" s="5" t="s">
        <v>51</v>
      </c>
      <c r="C50" s="6">
        <v>38</v>
      </c>
      <c r="D50" s="7">
        <v>4</v>
      </c>
      <c r="E50" s="8">
        <f t="shared" si="0"/>
        <v>114</v>
      </c>
      <c r="F50" s="7">
        <v>15</v>
      </c>
      <c r="G50" s="126">
        <f t="shared" si="1"/>
        <v>285</v>
      </c>
      <c r="H50" s="160"/>
      <c r="I50" s="161"/>
      <c r="J50" s="161"/>
      <c r="K50" s="161"/>
      <c r="L50" s="161"/>
      <c r="M50" s="161"/>
      <c r="N50" s="161"/>
      <c r="O50" s="162"/>
      <c r="P50" s="117">
        <f t="shared" si="2"/>
        <v>399</v>
      </c>
      <c r="Q50" s="10">
        <f t="shared" si="3"/>
        <v>152</v>
      </c>
    </row>
    <row r="51" spans="1:17" ht="17.25">
      <c r="A51" s="4"/>
      <c r="B51" s="5" t="s">
        <v>52</v>
      </c>
      <c r="C51" s="6">
        <v>30</v>
      </c>
      <c r="D51" s="7"/>
      <c r="E51" s="8">
        <f t="shared" si="0"/>
        <v>0</v>
      </c>
      <c r="F51" s="7"/>
      <c r="G51" s="126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117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7</v>
      </c>
      <c r="E52" s="8">
        <v>65</v>
      </c>
      <c r="F52" s="7">
        <v>6</v>
      </c>
      <c r="G52" s="126">
        <f t="shared" si="1"/>
        <v>126</v>
      </c>
      <c r="H52" s="160"/>
      <c r="I52" s="161"/>
      <c r="J52" s="161"/>
      <c r="K52" s="161"/>
      <c r="L52" s="161"/>
      <c r="M52" s="161"/>
      <c r="N52" s="161"/>
      <c r="O52" s="162"/>
      <c r="P52" s="117">
        <f t="shared" si="2"/>
        <v>191</v>
      </c>
      <c r="Q52" s="10">
        <f t="shared" si="3"/>
        <v>294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126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117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126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117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>
        <v>5</v>
      </c>
      <c r="E55" s="8">
        <f t="shared" si="0"/>
        <v>93.75</v>
      </c>
      <c r="F55" s="7">
        <v>5</v>
      </c>
      <c r="G55" s="126">
        <f t="shared" si="1"/>
        <v>62.5</v>
      </c>
      <c r="H55" s="160"/>
      <c r="I55" s="161"/>
      <c r="J55" s="161"/>
      <c r="K55" s="161"/>
      <c r="L55" s="161"/>
      <c r="M55" s="161"/>
      <c r="N55" s="161"/>
      <c r="O55" s="162"/>
      <c r="P55" s="117">
        <f t="shared" si="2"/>
        <v>156.25</v>
      </c>
      <c r="Q55" s="10">
        <f t="shared" si="3"/>
        <v>125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126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117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5</v>
      </c>
      <c r="E57" s="8">
        <f t="shared" si="0"/>
        <v>105</v>
      </c>
      <c r="F57" s="7"/>
      <c r="G57" s="126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117">
        <f t="shared" si="2"/>
        <v>105</v>
      </c>
      <c r="Q57" s="10">
        <f t="shared" si="3"/>
        <v>140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126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117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/>
      <c r="G59" s="126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117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126">
        <v>100</v>
      </c>
      <c r="D60" s="7"/>
      <c r="E60" s="8">
        <f t="shared" si="0"/>
        <v>0</v>
      </c>
      <c r="F60" s="7"/>
      <c r="G60" s="126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117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126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117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4</v>
      </c>
      <c r="E62" s="8">
        <f t="shared" si="0"/>
        <v>177</v>
      </c>
      <c r="F62" s="7"/>
      <c r="G62" s="126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117">
        <f t="shared" si="2"/>
        <v>177</v>
      </c>
      <c r="Q62" s="10">
        <f t="shared" si="3"/>
        <v>236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126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117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1</v>
      </c>
      <c r="E64" s="8">
        <f t="shared" si="0"/>
        <v>120</v>
      </c>
      <c r="F64" s="7"/>
      <c r="G64" s="126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117">
        <f t="shared" si="2"/>
        <v>120</v>
      </c>
      <c r="Q64" s="10">
        <f t="shared" si="3"/>
        <v>160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126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117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126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117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126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117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>
        <v>7</v>
      </c>
      <c r="E68" s="8">
        <f t="shared" si="0"/>
        <v>183.75</v>
      </c>
      <c r="F68" s="7"/>
      <c r="G68" s="126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117">
        <f t="shared" si="2"/>
        <v>183.75</v>
      </c>
      <c r="Q68" s="10">
        <f t="shared" si="3"/>
        <v>245</v>
      </c>
    </row>
    <row r="69" spans="1:17" ht="17.25">
      <c r="A69" s="4"/>
      <c r="B69" s="5" t="s">
        <v>79</v>
      </c>
      <c r="C69" s="126">
        <v>75</v>
      </c>
      <c r="D69" s="7"/>
      <c r="E69" s="8">
        <f t="shared" si="0"/>
        <v>0</v>
      </c>
      <c r="F69" s="7"/>
      <c r="G69" s="126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117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2</v>
      </c>
      <c r="E70" s="8">
        <f t="shared" si="0"/>
        <v>135</v>
      </c>
      <c r="F70" s="7"/>
      <c r="G70" s="126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117">
        <f t="shared" si="2"/>
        <v>135</v>
      </c>
      <c r="Q70" s="10">
        <f t="shared" si="3"/>
        <v>180</v>
      </c>
    </row>
    <row r="71" spans="1:17" ht="17.25">
      <c r="A71" s="4"/>
      <c r="B71" s="5" t="s">
        <v>84</v>
      </c>
      <c r="C71" s="126">
        <v>120</v>
      </c>
      <c r="D71" s="7"/>
      <c r="E71" s="8">
        <f t="shared" si="0"/>
        <v>0</v>
      </c>
      <c r="F71" s="7"/>
      <c r="G71" s="126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117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126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117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126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117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122">
        <v>80</v>
      </c>
      <c r="D74" s="7"/>
      <c r="E74" s="8">
        <f t="shared" si="4"/>
        <v>0</v>
      </c>
      <c r="F74" s="7"/>
      <c r="G74" s="126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117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126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117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126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117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/>
      <c r="G77" s="126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117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126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117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126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117">
        <f t="shared" si="6"/>
        <v>0</v>
      </c>
      <c r="Q79" s="10">
        <f t="shared" si="7"/>
        <v>0</v>
      </c>
    </row>
    <row r="80" spans="1:17" ht="17.25">
      <c r="A80" s="126"/>
      <c r="B80" s="5" t="s">
        <v>77</v>
      </c>
      <c r="C80" s="121">
        <v>100</v>
      </c>
      <c r="D80" s="7"/>
      <c r="E80" s="8">
        <f t="shared" si="4"/>
        <v>0</v>
      </c>
      <c r="F80" s="7"/>
      <c r="G80" s="126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117">
        <f t="shared" si="6"/>
        <v>0</v>
      </c>
      <c r="Q80" s="10">
        <f t="shared" si="7"/>
        <v>0</v>
      </c>
    </row>
    <row r="81" spans="1:17" ht="17.25">
      <c r="A81" s="126"/>
      <c r="B81" s="5" t="s">
        <v>78</v>
      </c>
      <c r="C81" s="121">
        <v>150</v>
      </c>
      <c r="D81" s="7"/>
      <c r="E81" s="8">
        <f t="shared" si="4"/>
        <v>0</v>
      </c>
      <c r="F81" s="7"/>
      <c r="G81" s="126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117">
        <f t="shared" si="6"/>
        <v>0</v>
      </c>
      <c r="Q81" s="10">
        <f t="shared" si="7"/>
        <v>0</v>
      </c>
    </row>
    <row r="82" spans="1:17" ht="17.25">
      <c r="A82" s="126"/>
      <c r="B82" s="5" t="s">
        <v>80</v>
      </c>
      <c r="C82" s="126">
        <v>40</v>
      </c>
      <c r="D82" s="7"/>
      <c r="E82" s="8">
        <f t="shared" si="4"/>
        <v>0</v>
      </c>
      <c r="F82" s="7"/>
      <c r="G82" s="126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117">
        <f t="shared" si="6"/>
        <v>0</v>
      </c>
      <c r="Q82" s="10">
        <f t="shared" si="7"/>
        <v>0</v>
      </c>
    </row>
    <row r="83" spans="1:17" ht="17.25">
      <c r="A83" s="126"/>
      <c r="B83" s="5" t="s">
        <v>82</v>
      </c>
      <c r="C83" s="126">
        <v>45</v>
      </c>
      <c r="D83" s="7"/>
      <c r="E83" s="8">
        <f t="shared" si="4"/>
        <v>0</v>
      </c>
      <c r="F83" s="7"/>
      <c r="G83" s="126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117">
        <f t="shared" si="6"/>
        <v>0</v>
      </c>
      <c r="Q83" s="10">
        <f t="shared" si="7"/>
        <v>0</v>
      </c>
    </row>
    <row r="84" spans="1:17" ht="17.25">
      <c r="A84" s="126"/>
      <c r="B84" s="5" t="s">
        <v>129</v>
      </c>
      <c r="C84" s="126"/>
      <c r="D84" s="7"/>
      <c r="E84" s="8">
        <f t="shared" si="4"/>
        <v>0</v>
      </c>
      <c r="F84" s="7"/>
      <c r="G84" s="126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117">
        <f t="shared" si="6"/>
        <v>0</v>
      </c>
      <c r="Q84" s="10">
        <f t="shared" si="7"/>
        <v>0</v>
      </c>
    </row>
    <row r="85" spans="1:17" ht="17.25">
      <c r="A85" s="120"/>
      <c r="B85" s="5" t="s">
        <v>129</v>
      </c>
      <c r="C85" s="126"/>
      <c r="D85" s="7"/>
      <c r="E85" s="8">
        <f t="shared" si="4"/>
        <v>0</v>
      </c>
      <c r="F85" s="7"/>
      <c r="G85" s="126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117">
        <f t="shared" si="6"/>
        <v>0</v>
      </c>
      <c r="Q85" s="10">
        <f t="shared" si="7"/>
        <v>0</v>
      </c>
    </row>
    <row r="86" spans="1:17" ht="17.25">
      <c r="A86" s="120"/>
      <c r="B86" s="5" t="s">
        <v>129</v>
      </c>
      <c r="C86" s="126"/>
      <c r="D86" s="7"/>
      <c r="E86" s="8">
        <f t="shared" si="4"/>
        <v>0</v>
      </c>
      <c r="F86" s="7"/>
      <c r="G86" s="126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117">
        <f t="shared" si="6"/>
        <v>0</v>
      </c>
      <c r="Q86" s="10">
        <f t="shared" si="7"/>
        <v>0</v>
      </c>
    </row>
    <row r="87" spans="1:17" ht="17.25">
      <c r="A87" s="120"/>
      <c r="B87" s="5" t="s">
        <v>129</v>
      </c>
      <c r="C87" s="126"/>
      <c r="D87" s="7"/>
      <c r="E87" s="8">
        <f t="shared" si="4"/>
        <v>0</v>
      </c>
      <c r="F87" s="7"/>
      <c r="G87" s="126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117">
        <f t="shared" si="6"/>
        <v>0</v>
      </c>
      <c r="Q87" s="10">
        <f t="shared" si="7"/>
        <v>0</v>
      </c>
    </row>
    <row r="88" spans="1:17" ht="17.25">
      <c r="A88" s="120"/>
      <c r="B88" s="5" t="s">
        <v>129</v>
      </c>
      <c r="C88" s="126"/>
      <c r="D88" s="7"/>
      <c r="E88" s="8">
        <f t="shared" si="4"/>
        <v>0</v>
      </c>
      <c r="F88" s="7"/>
      <c r="G88" s="126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117">
        <f t="shared" si="6"/>
        <v>0</v>
      </c>
      <c r="Q88" s="10">
        <f t="shared" si="7"/>
        <v>0</v>
      </c>
    </row>
    <row r="89" spans="1:17">
      <c r="A89" s="151" t="s">
        <v>89</v>
      </c>
      <c r="B89" s="152"/>
      <c r="C89" s="153"/>
      <c r="D89" s="12">
        <f>SUM(D7:D88)</f>
        <v>568</v>
      </c>
      <c r="E89" s="12">
        <f t="shared" ref="E89:G89" si="8">SUM(E7:E88)</f>
        <v>31946</v>
      </c>
      <c r="F89" s="12">
        <f t="shared" si="8"/>
        <v>1096</v>
      </c>
      <c r="G89" s="12">
        <f t="shared" si="8"/>
        <v>36428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68374</v>
      </c>
      <c r="Q89" s="12">
        <f t="shared" si="9"/>
        <v>42802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123"/>
      <c r="B91" s="124"/>
      <c r="C91" s="124"/>
      <c r="D91" s="17"/>
      <c r="E91" s="17"/>
      <c r="F91" s="17"/>
      <c r="G91" s="17"/>
      <c r="H91" s="33" t="s">
        <v>91</v>
      </c>
      <c r="I91" s="126" t="s">
        <v>8</v>
      </c>
      <c r="J91" s="33" t="s">
        <v>92</v>
      </c>
      <c r="K91" s="126" t="s">
        <v>10</v>
      </c>
      <c r="L91" s="17"/>
      <c r="M91" s="17"/>
      <c r="N91" s="17"/>
      <c r="O91" s="17"/>
      <c r="P91" s="124"/>
      <c r="Q91" s="125"/>
    </row>
    <row r="92" spans="1:17" ht="17.25">
      <c r="A92" s="19"/>
      <c r="B92" s="119" t="s">
        <v>93</v>
      </c>
      <c r="C92" s="126">
        <v>110</v>
      </c>
      <c r="D92" s="163"/>
      <c r="E92" s="164"/>
      <c r="F92" s="164"/>
      <c r="G92" s="165"/>
      <c r="H92" s="7">
        <v>8</v>
      </c>
      <c r="I92" s="8">
        <f>H92*C92*0.75</f>
        <v>660</v>
      </c>
      <c r="J92" s="7">
        <v>37</v>
      </c>
      <c r="K92" s="8">
        <f>J92*C92*0.5</f>
        <v>2035</v>
      </c>
      <c r="L92" s="169"/>
      <c r="M92" s="170"/>
      <c r="N92" s="170"/>
      <c r="O92" s="171"/>
      <c r="P92" s="117">
        <f>K92+I92</f>
        <v>2695</v>
      </c>
      <c r="Q92" s="10">
        <f>H92*C92</f>
        <v>880</v>
      </c>
    </row>
    <row r="93" spans="1:17" ht="17.25">
      <c r="A93" s="19"/>
      <c r="B93" s="119" t="s">
        <v>94</v>
      </c>
      <c r="C93" s="126">
        <v>120</v>
      </c>
      <c r="D93" s="166"/>
      <c r="E93" s="167"/>
      <c r="F93" s="167"/>
      <c r="G93" s="168"/>
      <c r="H93" s="7">
        <v>1</v>
      </c>
      <c r="I93" s="8">
        <f t="shared" ref="I93:I111" si="10">H93*C93*0.75</f>
        <v>90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117">
        <f t="shared" ref="P93:P111" si="12">K93+I93</f>
        <v>90</v>
      </c>
      <c r="Q93" s="10">
        <f t="shared" ref="Q93:Q111" si="13">H93*C93</f>
        <v>120</v>
      </c>
    </row>
    <row r="94" spans="1:17" ht="17.25">
      <c r="A94" s="19"/>
      <c r="B94" s="119" t="s">
        <v>95</v>
      </c>
      <c r="C94" s="126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117">
        <f t="shared" si="12"/>
        <v>0</v>
      </c>
      <c r="Q94" s="10">
        <f t="shared" si="13"/>
        <v>0</v>
      </c>
    </row>
    <row r="95" spans="1:17" ht="17.25">
      <c r="A95" s="19"/>
      <c r="B95" s="119" t="s">
        <v>96</v>
      </c>
      <c r="C95" s="126">
        <v>203</v>
      </c>
      <c r="D95" s="166"/>
      <c r="E95" s="167"/>
      <c r="F95" s="167"/>
      <c r="G95" s="168"/>
      <c r="H95" s="7">
        <v>2</v>
      </c>
      <c r="I95" s="8">
        <f t="shared" si="10"/>
        <v>304.5</v>
      </c>
      <c r="J95" s="7"/>
      <c r="K95" s="8">
        <f t="shared" si="11"/>
        <v>0</v>
      </c>
      <c r="L95" s="172"/>
      <c r="M95" s="173"/>
      <c r="N95" s="173"/>
      <c r="O95" s="174"/>
      <c r="P95" s="117">
        <f t="shared" si="12"/>
        <v>304.5</v>
      </c>
      <c r="Q95" s="10">
        <f t="shared" si="13"/>
        <v>406</v>
      </c>
    </row>
    <row r="96" spans="1:17" ht="17.25">
      <c r="A96" s="19"/>
      <c r="B96" s="119" t="s">
        <v>97</v>
      </c>
      <c r="C96" s="126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117">
        <f t="shared" si="12"/>
        <v>0</v>
      </c>
      <c r="Q96" s="10">
        <f t="shared" si="13"/>
        <v>0</v>
      </c>
    </row>
    <row r="97" spans="1:17" ht="17.25">
      <c r="A97" s="19"/>
      <c r="B97" s="119" t="s">
        <v>98</v>
      </c>
      <c r="C97" s="126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117">
        <f t="shared" si="12"/>
        <v>0</v>
      </c>
      <c r="Q97" s="10">
        <f t="shared" si="13"/>
        <v>0</v>
      </c>
    </row>
    <row r="98" spans="1:17" ht="17.25">
      <c r="A98" s="19"/>
      <c r="B98" s="119" t="s">
        <v>99</v>
      </c>
      <c r="C98" s="126">
        <v>125</v>
      </c>
      <c r="D98" s="166"/>
      <c r="E98" s="167"/>
      <c r="F98" s="167"/>
      <c r="G98" s="168"/>
      <c r="H98" s="7">
        <v>1</v>
      </c>
      <c r="I98" s="8">
        <f t="shared" si="10"/>
        <v>93.75</v>
      </c>
      <c r="J98" s="7"/>
      <c r="K98" s="8">
        <f t="shared" si="11"/>
        <v>0</v>
      </c>
      <c r="L98" s="172"/>
      <c r="M98" s="173"/>
      <c r="N98" s="173"/>
      <c r="O98" s="174"/>
      <c r="P98" s="117">
        <f t="shared" si="12"/>
        <v>93.75</v>
      </c>
      <c r="Q98" s="10">
        <f t="shared" si="13"/>
        <v>125</v>
      </c>
    </row>
    <row r="99" spans="1:17" ht="17.25">
      <c r="A99" s="19"/>
      <c r="B99" s="119" t="s">
        <v>100</v>
      </c>
      <c r="C99" s="126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117">
        <f t="shared" si="12"/>
        <v>0</v>
      </c>
      <c r="Q99" s="10">
        <f t="shared" si="13"/>
        <v>0</v>
      </c>
    </row>
    <row r="100" spans="1:17" ht="17.25">
      <c r="A100" s="19"/>
      <c r="B100" s="119" t="s">
        <v>101</v>
      </c>
      <c r="C100" s="126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117">
        <f t="shared" si="12"/>
        <v>0</v>
      </c>
      <c r="Q100" s="10">
        <f t="shared" si="13"/>
        <v>0</v>
      </c>
    </row>
    <row r="101" spans="1:17" ht="17.25">
      <c r="A101" s="19"/>
      <c r="B101" s="119" t="s">
        <v>102</v>
      </c>
      <c r="C101" s="126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117">
        <f t="shared" si="12"/>
        <v>0</v>
      </c>
      <c r="Q101" s="10">
        <f t="shared" si="13"/>
        <v>0</v>
      </c>
    </row>
    <row r="102" spans="1:17" ht="17.25">
      <c r="A102" s="19"/>
      <c r="B102" s="119" t="s">
        <v>107</v>
      </c>
      <c r="C102" s="126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117">
        <f t="shared" si="12"/>
        <v>0</v>
      </c>
      <c r="Q102" s="10">
        <f t="shared" si="13"/>
        <v>0</v>
      </c>
    </row>
    <row r="103" spans="1:17" ht="17.25">
      <c r="A103" s="19"/>
      <c r="B103" s="119" t="s">
        <v>103</v>
      </c>
      <c r="C103" s="126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117">
        <f t="shared" si="12"/>
        <v>0</v>
      </c>
      <c r="Q103" s="10">
        <f t="shared" si="13"/>
        <v>0</v>
      </c>
    </row>
    <row r="104" spans="1:17" ht="17.25">
      <c r="A104" s="19"/>
      <c r="B104" s="119" t="s">
        <v>104</v>
      </c>
      <c r="C104" s="126">
        <v>75</v>
      </c>
      <c r="D104" s="166"/>
      <c r="E104" s="167"/>
      <c r="F104" s="167"/>
      <c r="G104" s="168"/>
      <c r="H104" s="7">
        <v>10</v>
      </c>
      <c r="I104" s="8">
        <f t="shared" si="10"/>
        <v>562.5</v>
      </c>
      <c r="J104" s="7"/>
      <c r="K104" s="8">
        <f t="shared" si="11"/>
        <v>0</v>
      </c>
      <c r="L104" s="172"/>
      <c r="M104" s="173"/>
      <c r="N104" s="173"/>
      <c r="O104" s="174"/>
      <c r="P104" s="117">
        <f t="shared" si="12"/>
        <v>562.5</v>
      </c>
      <c r="Q104" s="10">
        <f t="shared" si="13"/>
        <v>750</v>
      </c>
    </row>
    <row r="105" spans="1:17" ht="17.25">
      <c r="A105" s="19"/>
      <c r="B105" s="119" t="s">
        <v>108</v>
      </c>
      <c r="C105" s="126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117">
        <f t="shared" si="12"/>
        <v>0</v>
      </c>
      <c r="Q105" s="10">
        <f t="shared" si="13"/>
        <v>0</v>
      </c>
    </row>
    <row r="106" spans="1:17" ht="17.25">
      <c r="A106" s="19"/>
      <c r="B106" s="119" t="s">
        <v>109</v>
      </c>
      <c r="C106" s="126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117">
        <f t="shared" si="12"/>
        <v>0</v>
      </c>
      <c r="Q106" s="10">
        <f t="shared" si="13"/>
        <v>0</v>
      </c>
    </row>
    <row r="107" spans="1:17" ht="17.25">
      <c r="A107" s="19"/>
      <c r="B107" s="119" t="s">
        <v>105</v>
      </c>
      <c r="C107" s="126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117">
        <f t="shared" si="12"/>
        <v>0</v>
      </c>
      <c r="Q107" s="10">
        <f t="shared" si="13"/>
        <v>0</v>
      </c>
    </row>
    <row r="108" spans="1:17" ht="17.25">
      <c r="A108" s="19"/>
      <c r="B108" s="119" t="s">
        <v>106</v>
      </c>
      <c r="C108" s="126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117">
        <f t="shared" si="12"/>
        <v>0</v>
      </c>
      <c r="Q108" s="10">
        <f t="shared" si="13"/>
        <v>0</v>
      </c>
    </row>
    <row r="109" spans="1:17" ht="17.25">
      <c r="A109" s="19"/>
      <c r="B109" s="119" t="s">
        <v>129</v>
      </c>
      <c r="C109" s="126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117">
        <f t="shared" si="12"/>
        <v>0</v>
      </c>
      <c r="Q109" s="10">
        <f t="shared" si="13"/>
        <v>0</v>
      </c>
    </row>
    <row r="110" spans="1:17" ht="17.25">
      <c r="A110" s="19"/>
      <c r="B110" s="119" t="s">
        <v>129</v>
      </c>
      <c r="C110" s="126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117">
        <f t="shared" si="12"/>
        <v>0</v>
      </c>
      <c r="Q110" s="10">
        <f t="shared" si="13"/>
        <v>0</v>
      </c>
    </row>
    <row r="111" spans="1:17" ht="17.25">
      <c r="A111" s="19"/>
      <c r="B111" s="119" t="s">
        <v>129</v>
      </c>
      <c r="C111" s="126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117">
        <f t="shared" si="12"/>
        <v>0</v>
      </c>
      <c r="Q111" s="10">
        <f t="shared" si="13"/>
        <v>0</v>
      </c>
    </row>
    <row r="112" spans="1:17" ht="28.5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22</v>
      </c>
      <c r="I112" s="12">
        <f>SUM(I92:I111)</f>
        <v>1710.75</v>
      </c>
      <c r="J112" s="12">
        <f>SUM(J92:J111)</f>
        <v>37</v>
      </c>
      <c r="K112" s="12">
        <f>SUM(K92:K111)</f>
        <v>2035</v>
      </c>
      <c r="L112" s="13"/>
      <c r="M112" s="13"/>
      <c r="N112" s="13"/>
      <c r="O112" s="13"/>
      <c r="P112" s="12">
        <f>SUM(P92:P111)</f>
        <v>3745.75</v>
      </c>
      <c r="Q112" s="12">
        <f>SUM(Q92:Q111)</f>
        <v>2281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123"/>
      <c r="B114" s="124"/>
      <c r="C114" s="124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126" t="s">
        <v>8</v>
      </c>
      <c r="N114" s="33" t="s">
        <v>112</v>
      </c>
      <c r="O114" s="126" t="s">
        <v>10</v>
      </c>
      <c r="P114" s="124"/>
      <c r="Q114" s="125"/>
    </row>
    <row r="115" spans="1:17" ht="17.25">
      <c r="A115" s="19"/>
      <c r="B115" s="119" t="s">
        <v>113</v>
      </c>
      <c r="C115" s="126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17</v>
      </c>
      <c r="M115" s="8">
        <f>L115*C115*0.75</f>
        <v>89.25</v>
      </c>
      <c r="N115" s="7">
        <v>61</v>
      </c>
      <c r="O115" s="8">
        <f>N115*C115*0.5</f>
        <v>213.5</v>
      </c>
      <c r="P115" s="117">
        <f>O115+M115</f>
        <v>302.75</v>
      </c>
      <c r="Q115" s="10">
        <f>L115*C115</f>
        <v>119</v>
      </c>
    </row>
    <row r="116" spans="1:17" ht="17.25">
      <c r="A116" s="19"/>
      <c r="B116" s="119" t="s">
        <v>130</v>
      </c>
      <c r="C116" s="126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5</v>
      </c>
      <c r="M116" s="8">
        <f t="shared" ref="M116:M120" si="14">L116*C116*0.75</f>
        <v>45</v>
      </c>
      <c r="N116" s="7">
        <v>6</v>
      </c>
      <c r="O116" s="8">
        <f t="shared" ref="O116:O120" si="15">N116*C116*0.5</f>
        <v>36</v>
      </c>
      <c r="P116" s="117">
        <f t="shared" ref="P116:P120" si="16">O116+M116</f>
        <v>81</v>
      </c>
      <c r="Q116" s="10">
        <f t="shared" ref="Q116:Q120" si="17">L116*C116</f>
        <v>60</v>
      </c>
    </row>
    <row r="117" spans="1:17" ht="17.25">
      <c r="A117" s="19"/>
      <c r="B117" s="119" t="s">
        <v>131</v>
      </c>
      <c r="C117" s="126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5</v>
      </c>
      <c r="M117" s="8">
        <f t="shared" si="14"/>
        <v>37.5</v>
      </c>
      <c r="N117" s="7">
        <v>2</v>
      </c>
      <c r="O117" s="8">
        <f t="shared" si="15"/>
        <v>10</v>
      </c>
      <c r="P117" s="117">
        <f t="shared" si="16"/>
        <v>47.5</v>
      </c>
      <c r="Q117" s="10">
        <f t="shared" si="17"/>
        <v>50</v>
      </c>
    </row>
    <row r="118" spans="1:17" ht="28.5">
      <c r="A118" s="19"/>
      <c r="B118" s="21" t="s">
        <v>114</v>
      </c>
      <c r="C118" s="126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155</v>
      </c>
      <c r="M118" s="8">
        <f t="shared" si="14"/>
        <v>581.25</v>
      </c>
      <c r="N118" s="7">
        <v>316</v>
      </c>
      <c r="O118" s="8">
        <f t="shared" si="15"/>
        <v>790</v>
      </c>
      <c r="P118" s="117">
        <f t="shared" si="16"/>
        <v>1371.25</v>
      </c>
      <c r="Q118" s="10">
        <f t="shared" si="17"/>
        <v>775</v>
      </c>
    </row>
    <row r="119" spans="1:17" ht="17.25">
      <c r="A119" s="22"/>
      <c r="B119" s="21" t="s">
        <v>115</v>
      </c>
      <c r="C119" s="126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11</v>
      </c>
      <c r="M119" s="8">
        <f t="shared" si="14"/>
        <v>66</v>
      </c>
      <c r="N119" s="7">
        <v>35</v>
      </c>
      <c r="O119" s="8">
        <f t="shared" si="15"/>
        <v>140</v>
      </c>
      <c r="P119" s="117">
        <f t="shared" si="16"/>
        <v>206</v>
      </c>
      <c r="Q119" s="10">
        <f t="shared" si="17"/>
        <v>88</v>
      </c>
    </row>
    <row r="120" spans="1:17" ht="17.25">
      <c r="A120" s="22"/>
      <c r="B120" s="21" t="s">
        <v>129</v>
      </c>
      <c r="C120" s="126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117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193</v>
      </c>
      <c r="M121" s="14">
        <f t="shared" ref="M121:Q121" si="18">SUM(M115:M120)</f>
        <v>819</v>
      </c>
      <c r="N121" s="14">
        <f t="shared" si="18"/>
        <v>420</v>
      </c>
      <c r="O121" s="14">
        <f t="shared" si="18"/>
        <v>1189.5</v>
      </c>
      <c r="P121" s="14">
        <f t="shared" si="18"/>
        <v>2008.5</v>
      </c>
      <c r="Q121" s="14">
        <f t="shared" si="18"/>
        <v>1092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74128.25</v>
      </c>
      <c r="Q122" s="23">
        <f>Q89+Q112+Q121</f>
        <v>46175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14334</v>
      </c>
      <c r="Q123" s="25">
        <f>D134</f>
        <v>14334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5.171497837309893</v>
      </c>
      <c r="Q124" s="47">
        <f>Q122/Q123</f>
        <v>3.2213617971257151</v>
      </c>
    </row>
    <row r="125" spans="1:17">
      <c r="A125" s="26"/>
      <c r="B125" s="118" t="s">
        <v>119</v>
      </c>
      <c r="C125" s="118" t="s">
        <v>120</v>
      </c>
      <c r="D125" s="118" t="s">
        <v>89</v>
      </c>
      <c r="E125" s="118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13000</v>
      </c>
      <c r="C126" s="29">
        <v>1680</v>
      </c>
      <c r="D126" s="28">
        <v>14680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12500</v>
      </c>
      <c r="C127" s="29">
        <v>1550</v>
      </c>
      <c r="D127" s="28">
        <f>C127+B127</f>
        <v>14050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12000</v>
      </c>
      <c r="C128" s="31">
        <v>1425</v>
      </c>
      <c r="D128" s="28">
        <f t="shared" ref="D128:D130" si="19">C128+B128</f>
        <v>13425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12000</v>
      </c>
      <c r="C129" s="6">
        <v>1525</v>
      </c>
      <c r="D129" s="28">
        <f t="shared" si="19"/>
        <v>13525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8000</v>
      </c>
      <c r="C130" s="1">
        <v>1490</v>
      </c>
      <c r="D130" s="28">
        <f t="shared" si="19"/>
        <v>9490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120">
        <f>SUM(B126:B130)</f>
        <v>57500</v>
      </c>
      <c r="C131" s="120">
        <f t="shared" ref="C131:D131" si="20">SUM(C126:C130)</f>
        <v>7670</v>
      </c>
      <c r="D131" s="120">
        <f t="shared" si="20"/>
        <v>65170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13034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1300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14334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34"/>
  <sheetViews>
    <sheetView rightToLeft="1" workbookViewId="0">
      <selection activeCell="C126" sqref="C126:C130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158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116" t="s">
        <v>8</v>
      </c>
      <c r="F4" s="33" t="s">
        <v>9</v>
      </c>
      <c r="G4" s="116" t="s">
        <v>10</v>
      </c>
      <c r="H4" s="116"/>
      <c r="I4" s="116"/>
      <c r="J4" s="116"/>
      <c r="K4" s="116"/>
      <c r="L4" s="116"/>
      <c r="M4" s="116"/>
      <c r="N4" s="116"/>
      <c r="O4" s="116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116"/>
      <c r="F5" s="3">
        <v>5</v>
      </c>
      <c r="G5" s="116"/>
      <c r="H5" s="3">
        <v>6</v>
      </c>
      <c r="I5" s="116"/>
      <c r="J5" s="3">
        <v>7</v>
      </c>
      <c r="K5" s="116"/>
      <c r="L5" s="3">
        <v>8</v>
      </c>
      <c r="M5" s="116"/>
      <c r="N5" s="3">
        <v>9</v>
      </c>
      <c r="O5" s="116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>
        <v>0</v>
      </c>
      <c r="E7" s="8">
        <f>D7*C7*0.75</f>
        <v>0</v>
      </c>
      <c r="F7" s="7">
        <v>0</v>
      </c>
      <c r="G7" s="116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107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117</v>
      </c>
      <c r="G8" s="116">
        <f t="shared" ref="G8:G71" si="1">F8*C8*0.5</f>
        <v>3802.5</v>
      </c>
      <c r="H8" s="160"/>
      <c r="I8" s="161"/>
      <c r="J8" s="161"/>
      <c r="K8" s="161"/>
      <c r="L8" s="161"/>
      <c r="M8" s="161"/>
      <c r="N8" s="161"/>
      <c r="O8" s="162"/>
      <c r="P8" s="107">
        <f t="shared" ref="P8:P71" si="2">G8+E8</f>
        <v>3802.5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1</v>
      </c>
      <c r="E9" s="8">
        <f t="shared" si="0"/>
        <v>33.75</v>
      </c>
      <c r="F9" s="7">
        <v>0</v>
      </c>
      <c r="G9" s="116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107">
        <f t="shared" si="2"/>
        <v>33.75</v>
      </c>
      <c r="Q9" s="10">
        <f t="shared" si="3"/>
        <v>45</v>
      </c>
    </row>
    <row r="10" spans="1:17" ht="17.25">
      <c r="A10" s="4"/>
      <c r="B10" s="5" t="s">
        <v>15</v>
      </c>
      <c r="C10" s="6">
        <v>47</v>
      </c>
      <c r="D10" s="7">
        <v>0</v>
      </c>
      <c r="E10" s="8">
        <f t="shared" si="0"/>
        <v>0</v>
      </c>
      <c r="F10" s="7">
        <v>0</v>
      </c>
      <c r="G10" s="116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107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>
        <v>0</v>
      </c>
      <c r="E11" s="8">
        <f t="shared" si="0"/>
        <v>0</v>
      </c>
      <c r="F11" s="7">
        <v>0</v>
      </c>
      <c r="G11" s="116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107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>
        <v>0</v>
      </c>
      <c r="E12" s="8">
        <f t="shared" si="0"/>
        <v>0</v>
      </c>
      <c r="F12" s="7">
        <v>18</v>
      </c>
      <c r="G12" s="116">
        <f t="shared" si="1"/>
        <v>558</v>
      </c>
      <c r="H12" s="160"/>
      <c r="I12" s="161"/>
      <c r="J12" s="161"/>
      <c r="K12" s="161"/>
      <c r="L12" s="161"/>
      <c r="M12" s="161"/>
      <c r="N12" s="161"/>
      <c r="O12" s="162"/>
      <c r="P12" s="107">
        <f t="shared" si="2"/>
        <v>558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7">
        <v>98</v>
      </c>
      <c r="E13" s="8">
        <f t="shared" si="0"/>
        <v>5512.5</v>
      </c>
      <c r="F13" s="7">
        <v>63</v>
      </c>
      <c r="G13" s="116">
        <f t="shared" si="1"/>
        <v>2362.5</v>
      </c>
      <c r="H13" s="160"/>
      <c r="I13" s="161"/>
      <c r="J13" s="161"/>
      <c r="K13" s="161"/>
      <c r="L13" s="161"/>
      <c r="M13" s="161"/>
      <c r="N13" s="161"/>
      <c r="O13" s="162"/>
      <c r="P13" s="107">
        <f t="shared" si="2"/>
        <v>7875</v>
      </c>
      <c r="Q13" s="10">
        <f t="shared" si="3"/>
        <v>7350</v>
      </c>
    </row>
    <row r="14" spans="1:17" ht="17.25">
      <c r="A14" s="4"/>
      <c r="B14" s="5" t="s">
        <v>18</v>
      </c>
      <c r="C14" s="6">
        <v>75</v>
      </c>
      <c r="D14" s="7">
        <v>0</v>
      </c>
      <c r="E14" s="8">
        <f t="shared" si="0"/>
        <v>0</v>
      </c>
      <c r="F14" s="7">
        <v>1</v>
      </c>
      <c r="G14" s="116">
        <f t="shared" si="1"/>
        <v>37.5</v>
      </c>
      <c r="H14" s="160"/>
      <c r="I14" s="161"/>
      <c r="J14" s="161"/>
      <c r="K14" s="161"/>
      <c r="L14" s="161"/>
      <c r="M14" s="161"/>
      <c r="N14" s="161"/>
      <c r="O14" s="162"/>
      <c r="P14" s="107">
        <f t="shared" si="2"/>
        <v>37.5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1</v>
      </c>
      <c r="E15" s="8">
        <v>0</v>
      </c>
      <c r="F15" s="7">
        <v>0</v>
      </c>
      <c r="G15" s="116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107">
        <f t="shared" si="2"/>
        <v>0</v>
      </c>
      <c r="Q15" s="10">
        <f t="shared" si="3"/>
        <v>82</v>
      </c>
    </row>
    <row r="16" spans="1:17" ht="17.25">
      <c r="A16" s="4"/>
      <c r="B16" s="5" t="s">
        <v>20</v>
      </c>
      <c r="C16" s="6">
        <v>75</v>
      </c>
      <c r="D16" s="7">
        <v>2</v>
      </c>
      <c r="E16" s="8">
        <f t="shared" si="0"/>
        <v>112.5</v>
      </c>
      <c r="F16" s="7">
        <v>0</v>
      </c>
      <c r="G16" s="116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107">
        <f t="shared" si="2"/>
        <v>112.5</v>
      </c>
      <c r="Q16" s="10">
        <f t="shared" si="3"/>
        <v>150</v>
      </c>
    </row>
    <row r="17" spans="1:17" ht="17.25">
      <c r="A17" s="4"/>
      <c r="B17" s="5" t="s">
        <v>21</v>
      </c>
      <c r="C17" s="6">
        <v>82</v>
      </c>
      <c r="D17" s="7">
        <v>0</v>
      </c>
      <c r="E17" s="8">
        <f t="shared" si="0"/>
        <v>0</v>
      </c>
      <c r="F17" s="7">
        <v>0</v>
      </c>
      <c r="G17" s="116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107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1</v>
      </c>
      <c r="E18" s="8">
        <f t="shared" si="0"/>
        <v>63</v>
      </c>
      <c r="F18" s="7">
        <v>0</v>
      </c>
      <c r="G18" s="116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107">
        <f t="shared" si="2"/>
        <v>63</v>
      </c>
      <c r="Q18" s="10">
        <f t="shared" si="3"/>
        <v>84</v>
      </c>
    </row>
    <row r="19" spans="1:17" ht="17.25">
      <c r="A19" s="4"/>
      <c r="B19" s="5" t="s">
        <v>23</v>
      </c>
      <c r="C19" s="6">
        <v>110</v>
      </c>
      <c r="D19" s="7">
        <v>7</v>
      </c>
      <c r="E19" s="8">
        <f t="shared" si="0"/>
        <v>577.5</v>
      </c>
      <c r="F19" s="7">
        <v>0</v>
      </c>
      <c r="G19" s="116">
        <f t="shared" si="1"/>
        <v>0</v>
      </c>
      <c r="H19" s="160"/>
      <c r="I19" s="161"/>
      <c r="J19" s="161"/>
      <c r="K19" s="161"/>
      <c r="L19" s="161"/>
      <c r="M19" s="161"/>
      <c r="N19" s="161"/>
      <c r="O19" s="162"/>
      <c r="P19" s="107">
        <f t="shared" si="2"/>
        <v>577.5</v>
      </c>
      <c r="Q19" s="10">
        <f t="shared" si="3"/>
        <v>770</v>
      </c>
    </row>
    <row r="20" spans="1:17" ht="17.25">
      <c r="A20" s="4"/>
      <c r="B20" s="5" t="s">
        <v>83</v>
      </c>
      <c r="C20" s="116">
        <v>110</v>
      </c>
      <c r="D20" s="7">
        <v>0</v>
      </c>
      <c r="E20" s="8">
        <f t="shared" si="0"/>
        <v>0</v>
      </c>
      <c r="F20" s="7">
        <v>0</v>
      </c>
      <c r="G20" s="116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107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116">
        <v>150</v>
      </c>
      <c r="D21" s="7">
        <v>0</v>
      </c>
      <c r="E21" s="8">
        <f t="shared" si="0"/>
        <v>0</v>
      </c>
      <c r="F21" s="7">
        <v>0</v>
      </c>
      <c r="G21" s="116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107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0</v>
      </c>
      <c r="E22" s="8">
        <f t="shared" si="0"/>
        <v>0</v>
      </c>
      <c r="F22" s="7">
        <v>0</v>
      </c>
      <c r="G22" s="116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107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>
        <v>0</v>
      </c>
      <c r="E23" s="8">
        <f t="shared" si="0"/>
        <v>0</v>
      </c>
      <c r="F23" s="7">
        <v>0</v>
      </c>
      <c r="G23" s="116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107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>
        <v>0</v>
      </c>
      <c r="E24" s="8">
        <f t="shared" si="0"/>
        <v>0</v>
      </c>
      <c r="F24" s="7">
        <v>1</v>
      </c>
      <c r="G24" s="116">
        <f t="shared" si="1"/>
        <v>30</v>
      </c>
      <c r="H24" s="160"/>
      <c r="I24" s="161"/>
      <c r="J24" s="161"/>
      <c r="K24" s="161"/>
      <c r="L24" s="161"/>
      <c r="M24" s="161"/>
      <c r="N24" s="161"/>
      <c r="O24" s="162"/>
      <c r="P24" s="107">
        <f t="shared" si="2"/>
        <v>30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>
        <v>0</v>
      </c>
      <c r="E25" s="8">
        <f t="shared" si="0"/>
        <v>0</v>
      </c>
      <c r="F25" s="7">
        <v>22</v>
      </c>
      <c r="G25" s="116">
        <f t="shared" si="1"/>
        <v>814</v>
      </c>
      <c r="H25" s="160"/>
      <c r="I25" s="161"/>
      <c r="J25" s="161"/>
      <c r="K25" s="161"/>
      <c r="L25" s="161"/>
      <c r="M25" s="161"/>
      <c r="N25" s="161"/>
      <c r="O25" s="162"/>
      <c r="P25" s="107">
        <f t="shared" si="2"/>
        <v>814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>
        <v>0</v>
      </c>
      <c r="E26" s="8">
        <f t="shared" si="0"/>
        <v>0</v>
      </c>
      <c r="F26" s="7">
        <v>0</v>
      </c>
      <c r="G26" s="116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107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>
        <v>0</v>
      </c>
      <c r="E27" s="8">
        <f t="shared" si="0"/>
        <v>0</v>
      </c>
      <c r="F27" s="7">
        <v>0</v>
      </c>
      <c r="G27" s="116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107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>
        <v>0</v>
      </c>
      <c r="E28" s="8">
        <f t="shared" si="0"/>
        <v>0</v>
      </c>
      <c r="F28" s="7">
        <v>0</v>
      </c>
      <c r="G28" s="116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107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>
        <v>0</v>
      </c>
      <c r="E29" s="8">
        <f t="shared" si="0"/>
        <v>0</v>
      </c>
      <c r="F29" s="7">
        <v>0</v>
      </c>
      <c r="G29" s="116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107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>
        <v>0</v>
      </c>
      <c r="E30" s="8">
        <f t="shared" si="0"/>
        <v>0</v>
      </c>
      <c r="F30" s="7">
        <v>0</v>
      </c>
      <c r="G30" s="116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107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116">
        <v>120</v>
      </c>
      <c r="D31" s="7">
        <v>0</v>
      </c>
      <c r="E31" s="8">
        <f t="shared" si="0"/>
        <v>0</v>
      </c>
      <c r="F31" s="7">
        <v>0</v>
      </c>
      <c r="G31" s="116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107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>
        <v>0</v>
      </c>
      <c r="E32" s="8">
        <f t="shared" si="0"/>
        <v>0</v>
      </c>
      <c r="F32" s="7">
        <v>0</v>
      </c>
      <c r="G32" s="116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107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>
        <v>0</v>
      </c>
      <c r="E33" s="8">
        <f t="shared" si="0"/>
        <v>0</v>
      </c>
      <c r="F33" s="7">
        <v>0</v>
      </c>
      <c r="G33" s="116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107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>
        <v>0</v>
      </c>
      <c r="E34" s="8">
        <f t="shared" si="0"/>
        <v>0</v>
      </c>
      <c r="F34" s="7">
        <v>0</v>
      </c>
      <c r="G34" s="116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107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0</v>
      </c>
      <c r="E35" s="8">
        <f t="shared" si="0"/>
        <v>0</v>
      </c>
      <c r="F35" s="7">
        <v>0</v>
      </c>
      <c r="G35" s="116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107">
        <f t="shared" si="2"/>
        <v>0</v>
      </c>
      <c r="Q35" s="10">
        <f t="shared" si="3"/>
        <v>0</v>
      </c>
    </row>
    <row r="36" spans="1:17" ht="17.25">
      <c r="A36" s="4"/>
      <c r="B36" s="5" t="s">
        <v>37</v>
      </c>
      <c r="C36" s="6">
        <v>165</v>
      </c>
      <c r="D36" s="7">
        <v>0</v>
      </c>
      <c r="E36" s="8">
        <f t="shared" si="0"/>
        <v>0</v>
      </c>
      <c r="F36" s="7">
        <v>0</v>
      </c>
      <c r="G36" s="116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107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>
        <v>0</v>
      </c>
      <c r="E37" s="8">
        <f t="shared" si="0"/>
        <v>0</v>
      </c>
      <c r="F37" s="7">
        <v>0</v>
      </c>
      <c r="G37" s="116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107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>
        <v>0</v>
      </c>
      <c r="E38" s="8">
        <f t="shared" si="0"/>
        <v>0</v>
      </c>
      <c r="F38" s="7">
        <v>0</v>
      </c>
      <c r="G38" s="116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107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>
        <v>0</v>
      </c>
      <c r="E39" s="8">
        <f t="shared" si="0"/>
        <v>0</v>
      </c>
      <c r="F39" s="7">
        <v>0</v>
      </c>
      <c r="G39" s="116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107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>
        <v>1</v>
      </c>
      <c r="E40" s="8">
        <f t="shared" si="0"/>
        <v>30.75</v>
      </c>
      <c r="F40" s="7">
        <v>0</v>
      </c>
      <c r="G40" s="116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107">
        <f t="shared" si="2"/>
        <v>30.75</v>
      </c>
      <c r="Q40" s="10">
        <f t="shared" si="3"/>
        <v>41</v>
      </c>
    </row>
    <row r="41" spans="1:17" ht="17.25">
      <c r="A41" s="4"/>
      <c r="B41" s="5" t="s">
        <v>42</v>
      </c>
      <c r="C41" s="6">
        <v>40</v>
      </c>
      <c r="D41" s="7">
        <v>0</v>
      </c>
      <c r="E41" s="8">
        <f t="shared" si="0"/>
        <v>0</v>
      </c>
      <c r="F41" s="7">
        <v>0</v>
      </c>
      <c r="G41" s="116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107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>
        <v>0</v>
      </c>
      <c r="E42" s="8">
        <f t="shared" si="0"/>
        <v>0</v>
      </c>
      <c r="F42" s="7">
        <v>0</v>
      </c>
      <c r="G42" s="116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107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>
        <v>0</v>
      </c>
      <c r="E43" s="8">
        <f t="shared" si="0"/>
        <v>0</v>
      </c>
      <c r="F43" s="7">
        <v>0</v>
      </c>
      <c r="G43" s="116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107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>
        <v>0</v>
      </c>
      <c r="E44" s="8">
        <f t="shared" si="0"/>
        <v>0</v>
      </c>
      <c r="F44" s="7">
        <v>0</v>
      </c>
      <c r="G44" s="116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107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>
        <v>0</v>
      </c>
      <c r="E45" s="8">
        <f t="shared" si="0"/>
        <v>0</v>
      </c>
      <c r="F45" s="7">
        <v>0</v>
      </c>
      <c r="G45" s="116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107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>
        <v>0</v>
      </c>
      <c r="E46" s="8">
        <f t="shared" si="0"/>
        <v>0</v>
      </c>
      <c r="F46" s="7">
        <v>0</v>
      </c>
      <c r="G46" s="116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107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>
        <v>0</v>
      </c>
      <c r="E47" s="8">
        <f t="shared" si="0"/>
        <v>0</v>
      </c>
      <c r="F47" s="7">
        <v>0</v>
      </c>
      <c r="G47" s="116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107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>
        <v>0</v>
      </c>
      <c r="E48" s="8">
        <f t="shared" si="0"/>
        <v>0</v>
      </c>
      <c r="F48" s="7">
        <v>0</v>
      </c>
      <c r="G48" s="116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107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2</v>
      </c>
      <c r="E49" s="8">
        <f t="shared" si="0"/>
        <v>57</v>
      </c>
      <c r="F49" s="7">
        <v>0</v>
      </c>
      <c r="G49" s="116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107">
        <f t="shared" si="2"/>
        <v>57</v>
      </c>
      <c r="Q49" s="10">
        <f t="shared" si="3"/>
        <v>76</v>
      </c>
    </row>
    <row r="50" spans="1:17" ht="17.25">
      <c r="A50" s="4"/>
      <c r="B50" s="5" t="s">
        <v>51</v>
      </c>
      <c r="C50" s="6">
        <v>38</v>
      </c>
      <c r="D50" s="7">
        <v>0</v>
      </c>
      <c r="E50" s="8">
        <f t="shared" si="0"/>
        <v>0</v>
      </c>
      <c r="F50" s="7">
        <v>0</v>
      </c>
      <c r="G50" s="116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107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7">
        <v>0</v>
      </c>
      <c r="E51" s="8">
        <f t="shared" si="0"/>
        <v>0</v>
      </c>
      <c r="F51" s="7">
        <v>0</v>
      </c>
      <c r="G51" s="116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107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0</v>
      </c>
      <c r="E52" s="8">
        <f t="shared" si="0"/>
        <v>0</v>
      </c>
      <c r="F52" s="7">
        <v>0</v>
      </c>
      <c r="G52" s="116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107">
        <f t="shared" si="2"/>
        <v>0</v>
      </c>
      <c r="Q52" s="10">
        <f t="shared" si="3"/>
        <v>0</v>
      </c>
    </row>
    <row r="53" spans="1:17" ht="17.25">
      <c r="A53" s="4"/>
      <c r="B53" s="5" t="s">
        <v>54</v>
      </c>
      <c r="C53" s="6">
        <v>30</v>
      </c>
      <c r="D53" s="7">
        <v>2</v>
      </c>
      <c r="E53" s="8">
        <f t="shared" si="0"/>
        <v>45</v>
      </c>
      <c r="F53" s="7">
        <v>0</v>
      </c>
      <c r="G53" s="116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107">
        <f t="shared" si="2"/>
        <v>45</v>
      </c>
      <c r="Q53" s="10">
        <f t="shared" si="3"/>
        <v>60</v>
      </c>
    </row>
    <row r="54" spans="1:17" ht="17.25">
      <c r="A54" s="4"/>
      <c r="B54" s="5" t="s">
        <v>55</v>
      </c>
      <c r="C54" s="6">
        <v>41</v>
      </c>
      <c r="D54" s="7">
        <v>0</v>
      </c>
      <c r="E54" s="8">
        <f t="shared" si="0"/>
        <v>0</v>
      </c>
      <c r="F54" s="7">
        <v>0</v>
      </c>
      <c r="G54" s="116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107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>
        <v>0</v>
      </c>
      <c r="E55" s="8">
        <f t="shared" si="0"/>
        <v>0</v>
      </c>
      <c r="F55" s="7">
        <v>0</v>
      </c>
      <c r="G55" s="116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107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>
        <v>0</v>
      </c>
      <c r="E56" s="8">
        <f t="shared" si="0"/>
        <v>0</v>
      </c>
      <c r="F56" s="7">
        <v>0</v>
      </c>
      <c r="G56" s="116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107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0</v>
      </c>
      <c r="E57" s="8">
        <f t="shared" si="0"/>
        <v>0</v>
      </c>
      <c r="F57" s="7">
        <v>0</v>
      </c>
      <c r="G57" s="116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107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>
        <v>0</v>
      </c>
      <c r="E58" s="8">
        <f t="shared" si="0"/>
        <v>0</v>
      </c>
      <c r="F58" s="7">
        <v>0</v>
      </c>
      <c r="G58" s="116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107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>
        <v>0</v>
      </c>
      <c r="E59" s="8">
        <f t="shared" si="0"/>
        <v>0</v>
      </c>
      <c r="F59" s="7">
        <v>0</v>
      </c>
      <c r="G59" s="116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107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116">
        <v>100</v>
      </c>
      <c r="D60" s="7">
        <v>0</v>
      </c>
      <c r="E60" s="8">
        <f t="shared" si="0"/>
        <v>0</v>
      </c>
      <c r="F60" s="7">
        <v>0</v>
      </c>
      <c r="G60" s="116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107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>
        <v>0</v>
      </c>
      <c r="E61" s="8">
        <f t="shared" si="0"/>
        <v>0</v>
      </c>
      <c r="F61" s="7">
        <v>0</v>
      </c>
      <c r="G61" s="116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107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0</v>
      </c>
      <c r="E62" s="8">
        <f t="shared" si="0"/>
        <v>0</v>
      </c>
      <c r="F62" s="7">
        <v>0</v>
      </c>
      <c r="G62" s="116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107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>
        <v>0</v>
      </c>
      <c r="E63" s="8">
        <f t="shared" si="0"/>
        <v>0</v>
      </c>
      <c r="F63" s="7">
        <v>0</v>
      </c>
      <c r="G63" s="116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107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0</v>
      </c>
      <c r="E64" s="8">
        <f t="shared" si="0"/>
        <v>0</v>
      </c>
      <c r="F64" s="7">
        <v>0</v>
      </c>
      <c r="G64" s="116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107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>
        <v>0</v>
      </c>
      <c r="E65" s="8">
        <f t="shared" si="0"/>
        <v>0</v>
      </c>
      <c r="F65" s="7">
        <v>0</v>
      </c>
      <c r="G65" s="116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107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>
        <v>0</v>
      </c>
      <c r="E66" s="8">
        <f t="shared" si="0"/>
        <v>0</v>
      </c>
      <c r="F66" s="7">
        <v>0</v>
      </c>
      <c r="G66" s="116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107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>
        <v>0</v>
      </c>
      <c r="E67" s="8">
        <f t="shared" si="0"/>
        <v>0</v>
      </c>
      <c r="F67" s="7">
        <v>0</v>
      </c>
      <c r="G67" s="116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107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>
        <v>0</v>
      </c>
      <c r="E68" s="8">
        <f t="shared" si="0"/>
        <v>0</v>
      </c>
      <c r="F68" s="7">
        <v>0</v>
      </c>
      <c r="G68" s="116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107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116">
        <v>75</v>
      </c>
      <c r="D69" s="7">
        <v>0</v>
      </c>
      <c r="E69" s="8">
        <f t="shared" si="0"/>
        <v>0</v>
      </c>
      <c r="F69" s="7">
        <v>0</v>
      </c>
      <c r="G69" s="116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107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0</v>
      </c>
      <c r="E70" s="8">
        <f t="shared" si="0"/>
        <v>0</v>
      </c>
      <c r="F70" s="7">
        <v>0</v>
      </c>
      <c r="G70" s="116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107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116">
        <v>120</v>
      </c>
      <c r="D71" s="7">
        <v>0</v>
      </c>
      <c r="E71" s="8">
        <f t="shared" si="0"/>
        <v>0</v>
      </c>
      <c r="F71" s="7">
        <v>0</v>
      </c>
      <c r="G71" s="116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107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>
        <v>0</v>
      </c>
      <c r="E72" s="8">
        <f t="shared" ref="E72:E88" si="4">D72*C72*0.75</f>
        <v>0</v>
      </c>
      <c r="F72" s="7">
        <v>0</v>
      </c>
      <c r="G72" s="116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107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>
        <v>0</v>
      </c>
      <c r="E73" s="8">
        <f t="shared" si="4"/>
        <v>0</v>
      </c>
      <c r="F73" s="7">
        <v>0</v>
      </c>
      <c r="G73" s="116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107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112">
        <v>80</v>
      </c>
      <c r="D74" s="7">
        <v>0</v>
      </c>
      <c r="E74" s="8">
        <f t="shared" si="4"/>
        <v>0</v>
      </c>
      <c r="F74" s="7">
        <v>0</v>
      </c>
      <c r="G74" s="116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107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>
        <v>0</v>
      </c>
      <c r="E75" s="8">
        <f t="shared" si="4"/>
        <v>0</v>
      </c>
      <c r="F75" s="7">
        <v>0</v>
      </c>
      <c r="G75" s="116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107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>
        <v>0</v>
      </c>
      <c r="E76" s="8">
        <f t="shared" si="4"/>
        <v>0</v>
      </c>
      <c r="F76" s="7">
        <v>0</v>
      </c>
      <c r="G76" s="116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107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0</v>
      </c>
      <c r="E77" s="8">
        <f t="shared" si="4"/>
        <v>0</v>
      </c>
      <c r="F77" s="7">
        <v>0</v>
      </c>
      <c r="G77" s="116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107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>
        <v>0</v>
      </c>
      <c r="E78" s="8">
        <f t="shared" si="4"/>
        <v>0</v>
      </c>
      <c r="F78" s="7">
        <v>0</v>
      </c>
      <c r="G78" s="116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107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>
        <v>0</v>
      </c>
      <c r="E79" s="8">
        <f t="shared" si="4"/>
        <v>0</v>
      </c>
      <c r="F79" s="7">
        <v>0</v>
      </c>
      <c r="G79" s="116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107">
        <f t="shared" si="6"/>
        <v>0</v>
      </c>
      <c r="Q79" s="10">
        <f t="shared" si="7"/>
        <v>0</v>
      </c>
    </row>
    <row r="80" spans="1:17" ht="17.25">
      <c r="A80" s="116"/>
      <c r="B80" s="5" t="s">
        <v>77</v>
      </c>
      <c r="C80" s="111">
        <v>100</v>
      </c>
      <c r="D80" s="7">
        <v>0</v>
      </c>
      <c r="E80" s="8">
        <f t="shared" si="4"/>
        <v>0</v>
      </c>
      <c r="F80" s="7">
        <v>0</v>
      </c>
      <c r="G80" s="116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107">
        <f t="shared" si="6"/>
        <v>0</v>
      </c>
      <c r="Q80" s="10">
        <f t="shared" si="7"/>
        <v>0</v>
      </c>
    </row>
    <row r="81" spans="1:17" ht="17.25">
      <c r="A81" s="116"/>
      <c r="B81" s="5" t="s">
        <v>78</v>
      </c>
      <c r="C81" s="111">
        <v>150</v>
      </c>
      <c r="D81" s="7">
        <v>0</v>
      </c>
      <c r="E81" s="8">
        <f t="shared" si="4"/>
        <v>0</v>
      </c>
      <c r="F81" s="7">
        <v>0</v>
      </c>
      <c r="G81" s="116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107">
        <f t="shared" si="6"/>
        <v>0</v>
      </c>
      <c r="Q81" s="10">
        <f t="shared" si="7"/>
        <v>0</v>
      </c>
    </row>
    <row r="82" spans="1:17" ht="17.25">
      <c r="A82" s="116"/>
      <c r="B82" s="5" t="s">
        <v>80</v>
      </c>
      <c r="C82" s="116">
        <v>40</v>
      </c>
      <c r="D82" s="7">
        <v>0</v>
      </c>
      <c r="E82" s="8">
        <f t="shared" si="4"/>
        <v>0</v>
      </c>
      <c r="F82" s="7">
        <v>0</v>
      </c>
      <c r="G82" s="116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107">
        <f t="shared" si="6"/>
        <v>0</v>
      </c>
      <c r="Q82" s="10">
        <f t="shared" si="7"/>
        <v>0</v>
      </c>
    </row>
    <row r="83" spans="1:17" ht="17.25">
      <c r="A83" s="116"/>
      <c r="B83" s="5" t="s">
        <v>82</v>
      </c>
      <c r="C83" s="116">
        <v>45</v>
      </c>
      <c r="D83" s="7">
        <v>0</v>
      </c>
      <c r="E83" s="8">
        <f t="shared" si="4"/>
        <v>0</v>
      </c>
      <c r="F83" s="7">
        <v>0</v>
      </c>
      <c r="G83" s="116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107">
        <f t="shared" si="6"/>
        <v>0</v>
      </c>
      <c r="Q83" s="10">
        <f t="shared" si="7"/>
        <v>0</v>
      </c>
    </row>
    <row r="84" spans="1:17" ht="17.25">
      <c r="A84" s="116"/>
      <c r="B84" s="5" t="s">
        <v>129</v>
      </c>
      <c r="C84" s="116"/>
      <c r="D84" s="7">
        <v>0</v>
      </c>
      <c r="E84" s="8">
        <f t="shared" si="4"/>
        <v>0</v>
      </c>
      <c r="F84" s="7">
        <v>0</v>
      </c>
      <c r="G84" s="116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107">
        <f t="shared" si="6"/>
        <v>0</v>
      </c>
      <c r="Q84" s="10">
        <f t="shared" si="7"/>
        <v>0</v>
      </c>
    </row>
    <row r="85" spans="1:17" ht="17.25">
      <c r="A85" s="110"/>
      <c r="B85" s="5" t="s">
        <v>129</v>
      </c>
      <c r="C85" s="116"/>
      <c r="D85" s="7">
        <v>0</v>
      </c>
      <c r="E85" s="8">
        <f t="shared" si="4"/>
        <v>0</v>
      </c>
      <c r="F85" s="7">
        <v>0</v>
      </c>
      <c r="G85" s="116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107">
        <f t="shared" si="6"/>
        <v>0</v>
      </c>
      <c r="Q85" s="10">
        <f t="shared" si="7"/>
        <v>0</v>
      </c>
    </row>
    <row r="86" spans="1:17" ht="17.25">
      <c r="A86" s="110"/>
      <c r="B86" s="5" t="s">
        <v>129</v>
      </c>
      <c r="C86" s="116"/>
      <c r="D86" s="7">
        <v>0</v>
      </c>
      <c r="E86" s="8">
        <f t="shared" si="4"/>
        <v>0</v>
      </c>
      <c r="F86" s="7">
        <v>0</v>
      </c>
      <c r="G86" s="116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107">
        <f t="shared" si="6"/>
        <v>0</v>
      </c>
      <c r="Q86" s="10">
        <f t="shared" si="7"/>
        <v>0</v>
      </c>
    </row>
    <row r="87" spans="1:17" ht="17.25">
      <c r="A87" s="110"/>
      <c r="B87" s="5" t="s">
        <v>129</v>
      </c>
      <c r="C87" s="116"/>
      <c r="D87" s="7">
        <v>0</v>
      </c>
      <c r="E87" s="8">
        <f t="shared" si="4"/>
        <v>0</v>
      </c>
      <c r="F87" s="7">
        <v>0</v>
      </c>
      <c r="G87" s="116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107">
        <f t="shared" si="6"/>
        <v>0</v>
      </c>
      <c r="Q87" s="10">
        <f t="shared" si="7"/>
        <v>0</v>
      </c>
    </row>
    <row r="88" spans="1:17" ht="17.25">
      <c r="A88" s="110"/>
      <c r="B88" s="5" t="s">
        <v>129</v>
      </c>
      <c r="C88" s="116"/>
      <c r="D88" s="7"/>
      <c r="E88" s="8">
        <f t="shared" si="4"/>
        <v>0</v>
      </c>
      <c r="F88" s="7">
        <v>0</v>
      </c>
      <c r="G88" s="116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107">
        <f t="shared" si="6"/>
        <v>0</v>
      </c>
      <c r="Q88" s="10">
        <f t="shared" si="7"/>
        <v>0</v>
      </c>
    </row>
    <row r="89" spans="1:17">
      <c r="A89" s="151" t="s">
        <v>89</v>
      </c>
      <c r="B89" s="152"/>
      <c r="C89" s="153"/>
      <c r="D89" s="12">
        <f>SUM(D7:D88)</f>
        <v>115</v>
      </c>
      <c r="E89" s="12">
        <f t="shared" ref="E89:G89" si="8">SUM(E7:E88)</f>
        <v>6432</v>
      </c>
      <c r="F89" s="12">
        <f t="shared" si="8"/>
        <v>222</v>
      </c>
      <c r="G89" s="12">
        <f t="shared" si="8"/>
        <v>7604.5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" si="9">SUM(P7:P88)</f>
        <v>14036.5</v>
      </c>
      <c r="Q89" s="12">
        <f t="shared" ref="Q89" si="10">SUM(Q7:Q88)</f>
        <v>8658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113"/>
      <c r="B91" s="114"/>
      <c r="C91" s="114"/>
      <c r="D91" s="17"/>
      <c r="E91" s="17"/>
      <c r="F91" s="17"/>
      <c r="G91" s="17"/>
      <c r="H91" s="33" t="s">
        <v>91</v>
      </c>
      <c r="I91" s="116" t="s">
        <v>8</v>
      </c>
      <c r="J91" s="33" t="s">
        <v>92</v>
      </c>
      <c r="K91" s="116" t="s">
        <v>10</v>
      </c>
      <c r="L91" s="17"/>
      <c r="M91" s="17"/>
      <c r="N91" s="17"/>
      <c r="O91" s="17"/>
      <c r="P91" s="114"/>
      <c r="Q91" s="115"/>
    </row>
    <row r="92" spans="1:17" ht="17.25">
      <c r="A92" s="19"/>
      <c r="B92" s="109" t="s">
        <v>93</v>
      </c>
      <c r="C92" s="116">
        <v>110</v>
      </c>
      <c r="D92" s="163"/>
      <c r="E92" s="164"/>
      <c r="F92" s="164"/>
      <c r="G92" s="165"/>
      <c r="H92" s="7">
        <v>0</v>
      </c>
      <c r="I92" s="8">
        <f>H92*C92*0.75</f>
        <v>0</v>
      </c>
      <c r="J92" s="7">
        <v>0</v>
      </c>
      <c r="K92" s="8">
        <f>J92*C92*0.5</f>
        <v>0</v>
      </c>
      <c r="L92" s="169"/>
      <c r="M92" s="170"/>
      <c r="N92" s="170"/>
      <c r="O92" s="171"/>
      <c r="P92" s="107">
        <f>K92+I92</f>
        <v>0</v>
      </c>
      <c r="Q92" s="10">
        <f>H92*C92</f>
        <v>0</v>
      </c>
    </row>
    <row r="93" spans="1:17" ht="17.25">
      <c r="A93" s="19"/>
      <c r="B93" s="109" t="s">
        <v>94</v>
      </c>
      <c r="C93" s="116">
        <v>120</v>
      </c>
      <c r="D93" s="166"/>
      <c r="E93" s="167"/>
      <c r="F93" s="167"/>
      <c r="G93" s="168"/>
      <c r="H93" s="7">
        <v>0</v>
      </c>
      <c r="I93" s="8">
        <f t="shared" ref="I93:I111" si="11">H93*C93*0.75</f>
        <v>0</v>
      </c>
      <c r="J93" s="7">
        <v>0</v>
      </c>
      <c r="K93" s="8">
        <f t="shared" ref="K93:K111" si="12">J93*C93*0.5</f>
        <v>0</v>
      </c>
      <c r="L93" s="172"/>
      <c r="M93" s="173"/>
      <c r="N93" s="173"/>
      <c r="O93" s="174"/>
      <c r="P93" s="107">
        <f t="shared" ref="P93:P111" si="13">K93+I93</f>
        <v>0</v>
      </c>
      <c r="Q93" s="10">
        <f t="shared" ref="Q93:Q111" si="14">H93*C93</f>
        <v>0</v>
      </c>
    </row>
    <row r="94" spans="1:17" ht="17.25">
      <c r="A94" s="19"/>
      <c r="B94" s="109" t="s">
        <v>95</v>
      </c>
      <c r="C94" s="116">
        <v>140</v>
      </c>
      <c r="D94" s="166"/>
      <c r="E94" s="167"/>
      <c r="F94" s="167"/>
      <c r="G94" s="168"/>
      <c r="H94" s="7">
        <v>0</v>
      </c>
      <c r="I94" s="8">
        <f t="shared" si="11"/>
        <v>0</v>
      </c>
      <c r="J94" s="7">
        <v>0</v>
      </c>
      <c r="K94" s="8">
        <f t="shared" si="12"/>
        <v>0</v>
      </c>
      <c r="L94" s="172"/>
      <c r="M94" s="173"/>
      <c r="N94" s="173"/>
      <c r="O94" s="174"/>
      <c r="P94" s="107">
        <f t="shared" si="13"/>
        <v>0</v>
      </c>
      <c r="Q94" s="10">
        <f t="shared" si="14"/>
        <v>0</v>
      </c>
    </row>
    <row r="95" spans="1:17" ht="17.25">
      <c r="A95" s="19"/>
      <c r="B95" s="109" t="s">
        <v>96</v>
      </c>
      <c r="C95" s="116">
        <v>203</v>
      </c>
      <c r="D95" s="166"/>
      <c r="E95" s="167"/>
      <c r="F95" s="167"/>
      <c r="G95" s="168"/>
      <c r="H95" s="7">
        <v>0</v>
      </c>
      <c r="I95" s="8">
        <f t="shared" si="11"/>
        <v>0</v>
      </c>
      <c r="J95" s="7">
        <v>0</v>
      </c>
      <c r="K95" s="8">
        <f t="shared" si="12"/>
        <v>0</v>
      </c>
      <c r="L95" s="172"/>
      <c r="M95" s="173"/>
      <c r="N95" s="173"/>
      <c r="O95" s="174"/>
      <c r="P95" s="107">
        <f t="shared" si="13"/>
        <v>0</v>
      </c>
      <c r="Q95" s="10">
        <f t="shared" si="14"/>
        <v>0</v>
      </c>
    </row>
    <row r="96" spans="1:17" ht="17.25">
      <c r="A96" s="19"/>
      <c r="B96" s="109" t="s">
        <v>97</v>
      </c>
      <c r="C96" s="116">
        <v>206</v>
      </c>
      <c r="D96" s="166"/>
      <c r="E96" s="167"/>
      <c r="F96" s="167"/>
      <c r="G96" s="168"/>
      <c r="H96" s="7">
        <v>0</v>
      </c>
      <c r="I96" s="8">
        <f t="shared" si="11"/>
        <v>0</v>
      </c>
      <c r="J96" s="7">
        <v>0</v>
      </c>
      <c r="K96" s="8">
        <f t="shared" si="12"/>
        <v>0</v>
      </c>
      <c r="L96" s="172"/>
      <c r="M96" s="173"/>
      <c r="N96" s="173"/>
      <c r="O96" s="174"/>
      <c r="P96" s="107">
        <f t="shared" si="13"/>
        <v>0</v>
      </c>
      <c r="Q96" s="10">
        <f t="shared" si="14"/>
        <v>0</v>
      </c>
    </row>
    <row r="97" spans="1:17" ht="17.25">
      <c r="A97" s="19"/>
      <c r="B97" s="109" t="s">
        <v>98</v>
      </c>
      <c r="C97" s="116">
        <v>125</v>
      </c>
      <c r="D97" s="166"/>
      <c r="E97" s="167"/>
      <c r="F97" s="167"/>
      <c r="G97" s="168"/>
      <c r="H97" s="7">
        <v>0</v>
      </c>
      <c r="I97" s="8">
        <f t="shared" si="11"/>
        <v>0</v>
      </c>
      <c r="J97" s="7">
        <v>0</v>
      </c>
      <c r="K97" s="8">
        <f t="shared" si="12"/>
        <v>0</v>
      </c>
      <c r="L97" s="172"/>
      <c r="M97" s="173"/>
      <c r="N97" s="173"/>
      <c r="O97" s="174"/>
      <c r="P97" s="107">
        <f t="shared" si="13"/>
        <v>0</v>
      </c>
      <c r="Q97" s="10">
        <f t="shared" si="14"/>
        <v>0</v>
      </c>
    </row>
    <row r="98" spans="1:17" ht="17.25">
      <c r="A98" s="19"/>
      <c r="B98" s="109" t="s">
        <v>99</v>
      </c>
      <c r="C98" s="116">
        <v>125</v>
      </c>
      <c r="D98" s="166"/>
      <c r="E98" s="167"/>
      <c r="F98" s="167"/>
      <c r="G98" s="168"/>
      <c r="H98" s="7">
        <v>0</v>
      </c>
      <c r="I98" s="8">
        <f t="shared" si="11"/>
        <v>0</v>
      </c>
      <c r="J98" s="7">
        <v>0</v>
      </c>
      <c r="K98" s="8">
        <f t="shared" si="12"/>
        <v>0</v>
      </c>
      <c r="L98" s="172"/>
      <c r="M98" s="173"/>
      <c r="N98" s="173"/>
      <c r="O98" s="174"/>
      <c r="P98" s="107">
        <f t="shared" si="13"/>
        <v>0</v>
      </c>
      <c r="Q98" s="10">
        <f t="shared" si="14"/>
        <v>0</v>
      </c>
    </row>
    <row r="99" spans="1:17" ht="17.25">
      <c r="A99" s="19"/>
      <c r="B99" s="109" t="s">
        <v>100</v>
      </c>
      <c r="C99" s="116">
        <v>100</v>
      </c>
      <c r="D99" s="166"/>
      <c r="E99" s="167"/>
      <c r="F99" s="167"/>
      <c r="G99" s="168"/>
      <c r="H99" s="7">
        <v>0</v>
      </c>
      <c r="I99" s="8">
        <f t="shared" si="11"/>
        <v>0</v>
      </c>
      <c r="J99" s="7">
        <v>0</v>
      </c>
      <c r="K99" s="8">
        <f t="shared" si="12"/>
        <v>0</v>
      </c>
      <c r="L99" s="172"/>
      <c r="M99" s="173"/>
      <c r="N99" s="173"/>
      <c r="O99" s="174"/>
      <c r="P99" s="107">
        <f t="shared" si="13"/>
        <v>0</v>
      </c>
      <c r="Q99" s="10">
        <f t="shared" si="14"/>
        <v>0</v>
      </c>
    </row>
    <row r="100" spans="1:17" ht="17.25">
      <c r="A100" s="19"/>
      <c r="B100" s="109" t="s">
        <v>101</v>
      </c>
      <c r="C100" s="116">
        <v>185</v>
      </c>
      <c r="D100" s="166"/>
      <c r="E100" s="167"/>
      <c r="F100" s="167"/>
      <c r="G100" s="168"/>
      <c r="H100" s="7">
        <v>0</v>
      </c>
      <c r="I100" s="8">
        <f t="shared" si="11"/>
        <v>0</v>
      </c>
      <c r="J100" s="7">
        <v>0</v>
      </c>
      <c r="K100" s="8">
        <f t="shared" si="12"/>
        <v>0</v>
      </c>
      <c r="L100" s="172"/>
      <c r="M100" s="173"/>
      <c r="N100" s="173"/>
      <c r="O100" s="174"/>
      <c r="P100" s="107">
        <f t="shared" si="13"/>
        <v>0</v>
      </c>
      <c r="Q100" s="10">
        <f t="shared" si="14"/>
        <v>0</v>
      </c>
    </row>
    <row r="101" spans="1:17" ht="17.25">
      <c r="A101" s="19"/>
      <c r="B101" s="109" t="s">
        <v>102</v>
      </c>
      <c r="C101" s="116">
        <v>200</v>
      </c>
      <c r="D101" s="166"/>
      <c r="E101" s="167"/>
      <c r="F101" s="167"/>
      <c r="G101" s="168"/>
      <c r="H101" s="7">
        <v>0</v>
      </c>
      <c r="I101" s="8">
        <f t="shared" si="11"/>
        <v>0</v>
      </c>
      <c r="J101" s="7">
        <v>0</v>
      </c>
      <c r="K101" s="8">
        <f t="shared" si="12"/>
        <v>0</v>
      </c>
      <c r="L101" s="172"/>
      <c r="M101" s="173"/>
      <c r="N101" s="173"/>
      <c r="O101" s="174"/>
      <c r="P101" s="107">
        <f t="shared" si="13"/>
        <v>0</v>
      </c>
      <c r="Q101" s="10">
        <f t="shared" si="14"/>
        <v>0</v>
      </c>
    </row>
    <row r="102" spans="1:17" ht="17.25">
      <c r="A102" s="19"/>
      <c r="B102" s="109" t="s">
        <v>107</v>
      </c>
      <c r="C102" s="116">
        <v>120</v>
      </c>
      <c r="D102" s="166"/>
      <c r="E102" s="167"/>
      <c r="F102" s="167"/>
      <c r="G102" s="168"/>
      <c r="H102" s="7">
        <v>0</v>
      </c>
      <c r="I102" s="8">
        <f t="shared" si="11"/>
        <v>0</v>
      </c>
      <c r="J102" s="7">
        <v>0</v>
      </c>
      <c r="K102" s="8">
        <f t="shared" si="12"/>
        <v>0</v>
      </c>
      <c r="L102" s="172"/>
      <c r="M102" s="173"/>
      <c r="N102" s="173"/>
      <c r="O102" s="174"/>
      <c r="P102" s="107">
        <f t="shared" si="13"/>
        <v>0</v>
      </c>
      <c r="Q102" s="10">
        <f t="shared" si="14"/>
        <v>0</v>
      </c>
    </row>
    <row r="103" spans="1:17" ht="17.25">
      <c r="A103" s="19"/>
      <c r="B103" s="109" t="s">
        <v>103</v>
      </c>
      <c r="C103" s="116">
        <v>65</v>
      </c>
      <c r="D103" s="166"/>
      <c r="E103" s="167"/>
      <c r="F103" s="167"/>
      <c r="G103" s="168"/>
      <c r="H103" s="7">
        <v>0</v>
      </c>
      <c r="I103" s="8">
        <f t="shared" si="11"/>
        <v>0</v>
      </c>
      <c r="J103" s="7">
        <v>0</v>
      </c>
      <c r="K103" s="8">
        <f t="shared" si="12"/>
        <v>0</v>
      </c>
      <c r="L103" s="172"/>
      <c r="M103" s="173"/>
      <c r="N103" s="173"/>
      <c r="O103" s="174"/>
      <c r="P103" s="107">
        <f t="shared" si="13"/>
        <v>0</v>
      </c>
      <c r="Q103" s="10">
        <f t="shared" si="14"/>
        <v>0</v>
      </c>
    </row>
    <row r="104" spans="1:17" ht="17.25">
      <c r="A104" s="19"/>
      <c r="B104" s="109" t="s">
        <v>104</v>
      </c>
      <c r="C104" s="116">
        <v>75</v>
      </c>
      <c r="D104" s="166"/>
      <c r="E104" s="167"/>
      <c r="F104" s="167"/>
      <c r="G104" s="168"/>
      <c r="H104" s="7">
        <v>0</v>
      </c>
      <c r="I104" s="8">
        <f t="shared" si="11"/>
        <v>0</v>
      </c>
      <c r="J104" s="7">
        <v>0</v>
      </c>
      <c r="K104" s="8">
        <f t="shared" si="12"/>
        <v>0</v>
      </c>
      <c r="L104" s="172"/>
      <c r="M104" s="173"/>
      <c r="N104" s="173"/>
      <c r="O104" s="174"/>
      <c r="P104" s="107">
        <f t="shared" si="13"/>
        <v>0</v>
      </c>
      <c r="Q104" s="10">
        <f t="shared" si="14"/>
        <v>0</v>
      </c>
    </row>
    <row r="105" spans="1:17" ht="17.25">
      <c r="A105" s="19"/>
      <c r="B105" s="109" t="s">
        <v>108</v>
      </c>
      <c r="C105" s="116">
        <v>75</v>
      </c>
      <c r="D105" s="166"/>
      <c r="E105" s="167"/>
      <c r="F105" s="167"/>
      <c r="G105" s="168"/>
      <c r="H105" s="7">
        <v>0</v>
      </c>
      <c r="I105" s="8">
        <f t="shared" si="11"/>
        <v>0</v>
      </c>
      <c r="J105" s="7">
        <v>0</v>
      </c>
      <c r="K105" s="8">
        <f t="shared" si="12"/>
        <v>0</v>
      </c>
      <c r="L105" s="172"/>
      <c r="M105" s="173"/>
      <c r="N105" s="173"/>
      <c r="O105" s="174"/>
      <c r="P105" s="107">
        <f t="shared" si="13"/>
        <v>0</v>
      </c>
      <c r="Q105" s="10">
        <f t="shared" si="14"/>
        <v>0</v>
      </c>
    </row>
    <row r="106" spans="1:17" ht="17.25">
      <c r="A106" s="19"/>
      <c r="B106" s="109" t="s">
        <v>109</v>
      </c>
      <c r="C106" s="116">
        <v>90</v>
      </c>
      <c r="D106" s="166"/>
      <c r="E106" s="167"/>
      <c r="F106" s="167"/>
      <c r="G106" s="168"/>
      <c r="H106" s="7">
        <v>0</v>
      </c>
      <c r="I106" s="8">
        <f t="shared" si="11"/>
        <v>0</v>
      </c>
      <c r="J106" s="7">
        <v>0</v>
      </c>
      <c r="K106" s="8">
        <f t="shared" si="12"/>
        <v>0</v>
      </c>
      <c r="L106" s="172"/>
      <c r="M106" s="173"/>
      <c r="N106" s="173"/>
      <c r="O106" s="174"/>
      <c r="P106" s="107">
        <f t="shared" si="13"/>
        <v>0</v>
      </c>
      <c r="Q106" s="10">
        <f t="shared" si="14"/>
        <v>0</v>
      </c>
    </row>
    <row r="107" spans="1:17" ht="17.25">
      <c r="A107" s="19"/>
      <c r="B107" s="109" t="s">
        <v>105</v>
      </c>
      <c r="C107" s="116">
        <v>235</v>
      </c>
      <c r="D107" s="166"/>
      <c r="E107" s="167"/>
      <c r="F107" s="167"/>
      <c r="G107" s="168"/>
      <c r="H107" s="7">
        <v>0</v>
      </c>
      <c r="I107" s="8">
        <f t="shared" si="11"/>
        <v>0</v>
      </c>
      <c r="J107" s="7">
        <v>0</v>
      </c>
      <c r="K107" s="8">
        <f t="shared" si="12"/>
        <v>0</v>
      </c>
      <c r="L107" s="172"/>
      <c r="M107" s="173"/>
      <c r="N107" s="173"/>
      <c r="O107" s="174"/>
      <c r="P107" s="107">
        <f t="shared" si="13"/>
        <v>0</v>
      </c>
      <c r="Q107" s="10">
        <f t="shared" si="14"/>
        <v>0</v>
      </c>
    </row>
    <row r="108" spans="1:17" ht="17.25">
      <c r="A108" s="19"/>
      <c r="B108" s="109" t="s">
        <v>106</v>
      </c>
      <c r="C108" s="116">
        <v>350</v>
      </c>
      <c r="D108" s="166"/>
      <c r="E108" s="167"/>
      <c r="F108" s="167"/>
      <c r="G108" s="168"/>
      <c r="H108" s="7">
        <v>0</v>
      </c>
      <c r="I108" s="8">
        <f t="shared" si="11"/>
        <v>0</v>
      </c>
      <c r="J108" s="7">
        <v>0</v>
      </c>
      <c r="K108" s="8">
        <f t="shared" si="12"/>
        <v>0</v>
      </c>
      <c r="L108" s="172"/>
      <c r="M108" s="173"/>
      <c r="N108" s="173"/>
      <c r="O108" s="174"/>
      <c r="P108" s="107">
        <f t="shared" si="13"/>
        <v>0</v>
      </c>
      <c r="Q108" s="10">
        <f t="shared" si="14"/>
        <v>0</v>
      </c>
    </row>
    <row r="109" spans="1:17" ht="17.25">
      <c r="A109" s="19"/>
      <c r="B109" s="109" t="s">
        <v>129</v>
      </c>
      <c r="C109" s="116"/>
      <c r="D109" s="166"/>
      <c r="E109" s="167"/>
      <c r="F109" s="167"/>
      <c r="G109" s="168"/>
      <c r="H109" s="7">
        <v>0</v>
      </c>
      <c r="I109" s="8">
        <f t="shared" si="11"/>
        <v>0</v>
      </c>
      <c r="J109" s="7">
        <v>0</v>
      </c>
      <c r="K109" s="8">
        <f t="shared" si="12"/>
        <v>0</v>
      </c>
      <c r="L109" s="172"/>
      <c r="M109" s="173"/>
      <c r="N109" s="173"/>
      <c r="O109" s="174"/>
      <c r="P109" s="107">
        <f t="shared" si="13"/>
        <v>0</v>
      </c>
      <c r="Q109" s="10">
        <f t="shared" si="14"/>
        <v>0</v>
      </c>
    </row>
    <row r="110" spans="1:17" ht="17.25">
      <c r="A110" s="19"/>
      <c r="B110" s="109" t="s">
        <v>129</v>
      </c>
      <c r="C110" s="116"/>
      <c r="D110" s="167"/>
      <c r="E110" s="167"/>
      <c r="F110" s="167"/>
      <c r="G110" s="168"/>
      <c r="H110" s="7">
        <v>0</v>
      </c>
      <c r="I110" s="8">
        <f t="shared" si="11"/>
        <v>0</v>
      </c>
      <c r="J110" s="7">
        <v>0</v>
      </c>
      <c r="K110" s="8">
        <f t="shared" si="12"/>
        <v>0</v>
      </c>
      <c r="L110" s="172"/>
      <c r="M110" s="173"/>
      <c r="N110" s="173"/>
      <c r="O110" s="174"/>
      <c r="P110" s="107">
        <f t="shared" si="13"/>
        <v>0</v>
      </c>
      <c r="Q110" s="10">
        <f t="shared" si="14"/>
        <v>0</v>
      </c>
    </row>
    <row r="111" spans="1:17" ht="17.25">
      <c r="A111" s="19"/>
      <c r="B111" s="109" t="s">
        <v>129</v>
      </c>
      <c r="C111" s="116"/>
      <c r="D111" s="167"/>
      <c r="E111" s="167"/>
      <c r="F111" s="167"/>
      <c r="G111" s="168"/>
      <c r="H111" s="7">
        <v>0</v>
      </c>
      <c r="I111" s="8">
        <f t="shared" si="11"/>
        <v>0</v>
      </c>
      <c r="J111" s="7">
        <v>0</v>
      </c>
      <c r="K111" s="8">
        <f t="shared" si="12"/>
        <v>0</v>
      </c>
      <c r="L111" s="172"/>
      <c r="M111" s="173"/>
      <c r="N111" s="173"/>
      <c r="O111" s="174"/>
      <c r="P111" s="107">
        <f t="shared" si="13"/>
        <v>0</v>
      </c>
      <c r="Q111" s="10">
        <f t="shared" si="14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0</v>
      </c>
      <c r="I112" s="12">
        <f>SUM(I92:I111)</f>
        <v>0</v>
      </c>
      <c r="J112" s="12">
        <f>SUM(J92:J111)</f>
        <v>0</v>
      </c>
      <c r="K112" s="12">
        <f>SUM(K92:K111)</f>
        <v>0</v>
      </c>
      <c r="L112" s="13"/>
      <c r="M112" s="13"/>
      <c r="N112" s="13"/>
      <c r="O112" s="13"/>
      <c r="P112" s="12">
        <f>SUM(P92:P111)</f>
        <v>0</v>
      </c>
      <c r="Q112" s="12">
        <f>SUM(Q92:Q111)</f>
        <v>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113"/>
      <c r="B114" s="114"/>
      <c r="C114" s="114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116" t="s">
        <v>8</v>
      </c>
      <c r="N114" s="33" t="s">
        <v>112</v>
      </c>
      <c r="O114" s="116" t="s">
        <v>10</v>
      </c>
      <c r="P114" s="114"/>
      <c r="Q114" s="115"/>
    </row>
    <row r="115" spans="1:17" ht="17.25">
      <c r="A115" s="19"/>
      <c r="B115" s="109" t="s">
        <v>113</v>
      </c>
      <c r="C115" s="116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10</v>
      </c>
      <c r="M115" s="8">
        <f>L115*C115*0.75</f>
        <v>52.5</v>
      </c>
      <c r="N115" s="7">
        <v>5</v>
      </c>
      <c r="O115" s="8">
        <f>N115*C115*0.5</f>
        <v>17.5</v>
      </c>
      <c r="P115" s="107">
        <f>O115+M115</f>
        <v>70</v>
      </c>
      <c r="Q115" s="10">
        <f>L115*C115</f>
        <v>70</v>
      </c>
    </row>
    <row r="116" spans="1:17" ht="17.25">
      <c r="A116" s="19"/>
      <c r="B116" s="109" t="s">
        <v>130</v>
      </c>
      <c r="C116" s="116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7</v>
      </c>
      <c r="M116" s="8">
        <f t="shared" ref="M116:M120" si="15">L116*C116*0.75</f>
        <v>63</v>
      </c>
      <c r="N116" s="7">
        <v>3</v>
      </c>
      <c r="O116" s="8">
        <f t="shared" ref="O116:O120" si="16">N116*C116*0.5</f>
        <v>18</v>
      </c>
      <c r="P116" s="107">
        <f t="shared" ref="P116:P120" si="17">O116+M116</f>
        <v>81</v>
      </c>
      <c r="Q116" s="10">
        <f t="shared" ref="Q116:Q120" si="18">L116*C116</f>
        <v>84</v>
      </c>
    </row>
    <row r="117" spans="1:17" ht="17.25">
      <c r="A117" s="19"/>
      <c r="B117" s="109" t="s">
        <v>131</v>
      </c>
      <c r="C117" s="116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17</v>
      </c>
      <c r="M117" s="8">
        <f t="shared" si="15"/>
        <v>127.5</v>
      </c>
      <c r="N117" s="7">
        <v>15</v>
      </c>
      <c r="O117" s="8">
        <f t="shared" si="16"/>
        <v>75</v>
      </c>
      <c r="P117" s="107">
        <f t="shared" si="17"/>
        <v>202.5</v>
      </c>
      <c r="Q117" s="10">
        <f t="shared" si="18"/>
        <v>170</v>
      </c>
    </row>
    <row r="118" spans="1:17" ht="28.5">
      <c r="A118" s="19"/>
      <c r="B118" s="21" t="s">
        <v>114</v>
      </c>
      <c r="C118" s="116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30</v>
      </c>
      <c r="M118" s="8">
        <f t="shared" si="15"/>
        <v>112.5</v>
      </c>
      <c r="N118" s="7">
        <v>35</v>
      </c>
      <c r="O118" s="8">
        <f t="shared" si="16"/>
        <v>87.5</v>
      </c>
      <c r="P118" s="107">
        <f t="shared" si="17"/>
        <v>200</v>
      </c>
      <c r="Q118" s="10">
        <f t="shared" si="18"/>
        <v>150</v>
      </c>
    </row>
    <row r="119" spans="1:17" ht="17.25">
      <c r="A119" s="22"/>
      <c r="B119" s="21" t="s">
        <v>115</v>
      </c>
      <c r="C119" s="116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7</v>
      </c>
      <c r="M119" s="8">
        <f t="shared" si="15"/>
        <v>42</v>
      </c>
      <c r="N119" s="7">
        <v>0</v>
      </c>
      <c r="O119" s="8">
        <f t="shared" si="16"/>
        <v>0</v>
      </c>
      <c r="P119" s="107">
        <f t="shared" si="17"/>
        <v>42</v>
      </c>
      <c r="Q119" s="10">
        <f t="shared" si="18"/>
        <v>56</v>
      </c>
    </row>
    <row r="120" spans="1:17" ht="17.25">
      <c r="A120" s="22"/>
      <c r="B120" s="21" t="s">
        <v>129</v>
      </c>
      <c r="C120" s="116"/>
      <c r="D120" s="175"/>
      <c r="E120" s="176"/>
      <c r="F120" s="176"/>
      <c r="G120" s="176"/>
      <c r="H120" s="176"/>
      <c r="I120" s="176"/>
      <c r="J120" s="176"/>
      <c r="K120" s="177"/>
      <c r="L120" s="7">
        <v>0</v>
      </c>
      <c r="M120" s="8">
        <f t="shared" si="15"/>
        <v>0</v>
      </c>
      <c r="N120" s="7">
        <v>0</v>
      </c>
      <c r="O120" s="8">
        <f t="shared" si="16"/>
        <v>0</v>
      </c>
      <c r="P120" s="107">
        <f t="shared" si="17"/>
        <v>0</v>
      </c>
      <c r="Q120" s="10">
        <f t="shared" si="18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71</v>
      </c>
      <c r="M121" s="14">
        <f t="shared" ref="M121:Q121" si="19">SUM(M115:M120)</f>
        <v>397.5</v>
      </c>
      <c r="N121" s="14">
        <f t="shared" si="19"/>
        <v>58</v>
      </c>
      <c r="O121" s="14">
        <f t="shared" si="19"/>
        <v>198</v>
      </c>
      <c r="P121" s="14">
        <f t="shared" si="19"/>
        <v>595.5</v>
      </c>
      <c r="Q121" s="14">
        <f t="shared" si="19"/>
        <v>530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14632</v>
      </c>
      <c r="Q122" s="23">
        <f>Q89+Q112+Q121</f>
        <v>9188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3515.6</v>
      </c>
      <c r="Q123" s="25">
        <f>D134</f>
        <v>3515.6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4.1620207077028102</v>
      </c>
      <c r="Q124" s="47">
        <f>Q122/Q123</f>
        <v>2.6134941404027763</v>
      </c>
    </row>
    <row r="125" spans="1:17">
      <c r="A125" s="26"/>
      <c r="B125" s="108" t="s">
        <v>119</v>
      </c>
      <c r="C125" s="108" t="s">
        <v>120</v>
      </c>
      <c r="D125" s="108" t="s">
        <v>89</v>
      </c>
      <c r="E125" s="108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1500</v>
      </c>
      <c r="C126" s="29">
        <v>1500</v>
      </c>
      <c r="D126" s="28">
        <f>C126+B126</f>
        <v>3000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1500</v>
      </c>
      <c r="C127" s="29">
        <v>1500</v>
      </c>
      <c r="D127" s="28">
        <f>C127+B127</f>
        <v>3000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1500</v>
      </c>
      <c r="C128" s="31">
        <v>1597</v>
      </c>
      <c r="D128" s="28">
        <f t="shared" ref="D128:D130" si="20">C128+B128</f>
        <v>3097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1777</v>
      </c>
      <c r="C129" s="1">
        <v>2303</v>
      </c>
      <c r="D129" s="28">
        <f t="shared" si="20"/>
        <v>4080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2090</v>
      </c>
      <c r="C130" s="1">
        <v>2311</v>
      </c>
      <c r="D130" s="28">
        <f t="shared" si="20"/>
        <v>4401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110">
        <f>SUM(B126:B130)</f>
        <v>8367</v>
      </c>
      <c r="C131" s="110">
        <f t="shared" ref="C131:D131" si="21">SUM(C126:C130)</f>
        <v>9211</v>
      </c>
      <c r="D131" s="110">
        <f t="shared" si="21"/>
        <v>17578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3515.6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3515.6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4" workbookViewId="0">
      <selection activeCell="F50" sqref="F50:F51"/>
    </sheetView>
  </sheetViews>
  <sheetFormatPr defaultRowHeight="15"/>
  <cols>
    <col min="1" max="1" width="3" bestFit="1" customWidth="1"/>
    <col min="2" max="2" width="14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162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136" t="s">
        <v>8</v>
      </c>
      <c r="F4" s="33" t="s">
        <v>9</v>
      </c>
      <c r="G4" s="136" t="s">
        <v>10</v>
      </c>
      <c r="H4" s="136"/>
      <c r="I4" s="136"/>
      <c r="J4" s="136"/>
      <c r="K4" s="136"/>
      <c r="L4" s="136"/>
      <c r="M4" s="136"/>
      <c r="N4" s="136"/>
      <c r="O4" s="136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136"/>
      <c r="F5" s="3">
        <v>5</v>
      </c>
      <c r="G5" s="136"/>
      <c r="H5" s="3">
        <v>6</v>
      </c>
      <c r="I5" s="136"/>
      <c r="J5" s="3">
        <v>7</v>
      </c>
      <c r="K5" s="136"/>
      <c r="L5" s="3">
        <v>8</v>
      </c>
      <c r="M5" s="136"/>
      <c r="N5" s="3">
        <v>9</v>
      </c>
      <c r="O5" s="136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>
        <v>0</v>
      </c>
      <c r="E7" s="8">
        <f>D7*C7*0.75</f>
        <v>0</v>
      </c>
      <c r="F7" s="7">
        <v>0</v>
      </c>
      <c r="G7" s="136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127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>
        <v>0</v>
      </c>
      <c r="E8" s="8">
        <f t="shared" ref="E8:E71" si="0">D8*C8*0.75</f>
        <v>0</v>
      </c>
      <c r="F8" s="7">
        <v>32</v>
      </c>
      <c r="G8" s="136">
        <f t="shared" ref="G8:G71" si="1">F8*C8*0.5</f>
        <v>1040</v>
      </c>
      <c r="H8" s="160"/>
      <c r="I8" s="161"/>
      <c r="J8" s="161"/>
      <c r="K8" s="161"/>
      <c r="L8" s="161"/>
      <c r="M8" s="161"/>
      <c r="N8" s="161"/>
      <c r="O8" s="162"/>
      <c r="P8" s="127">
        <f t="shared" ref="P8:P71" si="2">G8+E8</f>
        <v>1040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0</v>
      </c>
      <c r="E9" s="8">
        <f t="shared" si="0"/>
        <v>0</v>
      </c>
      <c r="F9" s="7">
        <v>0</v>
      </c>
      <c r="G9" s="136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127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>
        <v>0</v>
      </c>
      <c r="E10" s="8">
        <f t="shared" si="0"/>
        <v>0</v>
      </c>
      <c r="F10" s="7">
        <v>0</v>
      </c>
      <c r="G10" s="136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127">
        <f t="shared" si="2"/>
        <v>0</v>
      </c>
      <c r="Q10" s="10">
        <f t="shared" si="3"/>
        <v>0</v>
      </c>
    </row>
    <row r="11" spans="1:17" ht="17.25">
      <c r="A11" s="4"/>
      <c r="B11" s="5" t="s">
        <v>88</v>
      </c>
      <c r="C11" s="36">
        <v>47</v>
      </c>
      <c r="D11" s="7">
        <v>0</v>
      </c>
      <c r="E11" s="8">
        <f t="shared" si="0"/>
        <v>0</v>
      </c>
      <c r="F11" s="7">
        <v>0</v>
      </c>
      <c r="G11" s="136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127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>
        <v>0</v>
      </c>
      <c r="E12" s="8">
        <f t="shared" si="0"/>
        <v>0</v>
      </c>
      <c r="F12" s="7">
        <v>0</v>
      </c>
      <c r="G12" s="136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127">
        <f t="shared" si="2"/>
        <v>0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7">
        <v>35</v>
      </c>
      <c r="E13" s="8">
        <f t="shared" si="0"/>
        <v>1968.75</v>
      </c>
      <c r="F13" s="7">
        <v>45</v>
      </c>
      <c r="G13" s="136">
        <f t="shared" si="1"/>
        <v>1687.5</v>
      </c>
      <c r="H13" s="160"/>
      <c r="I13" s="161"/>
      <c r="J13" s="161"/>
      <c r="K13" s="161"/>
      <c r="L13" s="161"/>
      <c r="M13" s="161"/>
      <c r="N13" s="161"/>
      <c r="O13" s="162"/>
      <c r="P13" s="127">
        <f t="shared" si="2"/>
        <v>3656.25</v>
      </c>
      <c r="Q13" s="10">
        <f t="shared" si="3"/>
        <v>2625</v>
      </c>
    </row>
    <row r="14" spans="1:17" ht="17.25">
      <c r="A14" s="4"/>
      <c r="B14" s="5" t="s">
        <v>18</v>
      </c>
      <c r="C14" s="6">
        <v>75</v>
      </c>
      <c r="D14" s="7">
        <v>0</v>
      </c>
      <c r="E14" s="8">
        <f t="shared" si="0"/>
        <v>0</v>
      </c>
      <c r="F14" s="7">
        <v>0</v>
      </c>
      <c r="G14" s="136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127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0</v>
      </c>
      <c r="E15" s="8">
        <f t="shared" si="0"/>
        <v>0</v>
      </c>
      <c r="F15" s="7">
        <v>0</v>
      </c>
      <c r="G15" s="136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127">
        <f t="shared" si="2"/>
        <v>0</v>
      </c>
      <c r="Q15" s="10">
        <f t="shared" si="3"/>
        <v>0</v>
      </c>
    </row>
    <row r="16" spans="1:17" ht="17.25">
      <c r="A16" s="4"/>
      <c r="B16" s="5" t="s">
        <v>20</v>
      </c>
      <c r="C16" s="6">
        <v>75</v>
      </c>
      <c r="D16" s="7">
        <v>0</v>
      </c>
      <c r="E16" s="8">
        <f t="shared" si="0"/>
        <v>0</v>
      </c>
      <c r="F16" s="7">
        <v>0</v>
      </c>
      <c r="G16" s="136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127">
        <f t="shared" si="2"/>
        <v>0</v>
      </c>
      <c r="Q16" s="10">
        <f t="shared" si="3"/>
        <v>0</v>
      </c>
    </row>
    <row r="17" spans="1:17" ht="17.25">
      <c r="A17" s="4"/>
      <c r="B17" s="5" t="s">
        <v>21</v>
      </c>
      <c r="C17" s="6">
        <v>82</v>
      </c>
      <c r="D17" s="7">
        <v>0</v>
      </c>
      <c r="E17" s="8">
        <f t="shared" si="0"/>
        <v>0</v>
      </c>
      <c r="F17" s="7">
        <v>0</v>
      </c>
      <c r="G17" s="136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127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0</v>
      </c>
      <c r="E18" s="8">
        <f t="shared" si="0"/>
        <v>0</v>
      </c>
      <c r="F18" s="7">
        <v>0</v>
      </c>
      <c r="G18" s="136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127">
        <f t="shared" si="2"/>
        <v>0</v>
      </c>
      <c r="Q18" s="10">
        <f t="shared" si="3"/>
        <v>0</v>
      </c>
    </row>
    <row r="19" spans="1:17" ht="17.25">
      <c r="A19" s="4"/>
      <c r="B19" s="5" t="s">
        <v>23</v>
      </c>
      <c r="C19" s="6">
        <v>110</v>
      </c>
      <c r="D19" s="58">
        <v>1</v>
      </c>
      <c r="E19" s="8">
        <f t="shared" si="0"/>
        <v>82.5</v>
      </c>
      <c r="F19" s="7">
        <v>0</v>
      </c>
      <c r="G19" s="136">
        <f t="shared" si="1"/>
        <v>0</v>
      </c>
      <c r="H19" s="160"/>
      <c r="I19" s="161"/>
      <c r="J19" s="161"/>
      <c r="K19" s="161"/>
      <c r="L19" s="161"/>
      <c r="M19" s="161"/>
      <c r="N19" s="161"/>
      <c r="O19" s="162"/>
      <c r="P19" s="127">
        <f t="shared" si="2"/>
        <v>82.5</v>
      </c>
      <c r="Q19" s="10">
        <f t="shared" si="3"/>
        <v>110</v>
      </c>
    </row>
    <row r="20" spans="1:17" ht="17.25">
      <c r="A20" s="4"/>
      <c r="B20" s="5" t="s">
        <v>83</v>
      </c>
      <c r="C20" s="136">
        <v>110</v>
      </c>
      <c r="D20" s="7">
        <v>0</v>
      </c>
      <c r="E20" s="8">
        <f t="shared" si="0"/>
        <v>0</v>
      </c>
      <c r="F20" s="7">
        <v>0</v>
      </c>
      <c r="G20" s="136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127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136">
        <v>150</v>
      </c>
      <c r="D21" s="7">
        <v>0</v>
      </c>
      <c r="E21" s="8">
        <f t="shared" si="0"/>
        <v>0</v>
      </c>
      <c r="F21" s="7">
        <v>0</v>
      </c>
      <c r="G21" s="136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127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0</v>
      </c>
      <c r="E22" s="8">
        <f t="shared" si="0"/>
        <v>0</v>
      </c>
      <c r="F22" s="7">
        <v>0</v>
      </c>
      <c r="G22" s="136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127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>
        <v>0</v>
      </c>
      <c r="E23" s="8">
        <f t="shared" si="0"/>
        <v>0</v>
      </c>
      <c r="F23" s="7">
        <v>0</v>
      </c>
      <c r="G23" s="136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127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>
        <v>0</v>
      </c>
      <c r="E24" s="8">
        <f t="shared" si="0"/>
        <v>0</v>
      </c>
      <c r="F24" s="7">
        <v>0</v>
      </c>
      <c r="G24" s="136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127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>
        <v>0</v>
      </c>
      <c r="E25" s="8">
        <f t="shared" si="0"/>
        <v>0</v>
      </c>
      <c r="F25" s="7">
        <v>1</v>
      </c>
      <c r="G25" s="136">
        <f t="shared" si="1"/>
        <v>37</v>
      </c>
      <c r="H25" s="160"/>
      <c r="I25" s="161"/>
      <c r="J25" s="161"/>
      <c r="K25" s="161"/>
      <c r="L25" s="161"/>
      <c r="M25" s="161"/>
      <c r="N25" s="161"/>
      <c r="O25" s="162"/>
      <c r="P25" s="127">
        <f t="shared" si="2"/>
        <v>37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>
        <v>0</v>
      </c>
      <c r="E26" s="8">
        <f t="shared" si="0"/>
        <v>0</v>
      </c>
      <c r="F26" s="7">
        <v>0</v>
      </c>
      <c r="G26" s="136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127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>
        <v>0</v>
      </c>
      <c r="E27" s="8">
        <f t="shared" si="0"/>
        <v>0</v>
      </c>
      <c r="F27" s="7">
        <v>0</v>
      </c>
      <c r="G27" s="136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127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>
        <v>0</v>
      </c>
      <c r="E28" s="8">
        <f t="shared" si="0"/>
        <v>0</v>
      </c>
      <c r="F28" s="7">
        <v>0</v>
      </c>
      <c r="G28" s="136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127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>
        <v>0</v>
      </c>
      <c r="E29" s="8">
        <f t="shared" si="0"/>
        <v>0</v>
      </c>
      <c r="F29" s="7">
        <v>0</v>
      </c>
      <c r="G29" s="136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127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>
        <v>0</v>
      </c>
      <c r="E30" s="8">
        <f t="shared" si="0"/>
        <v>0</v>
      </c>
      <c r="F30" s="7">
        <v>0</v>
      </c>
      <c r="G30" s="136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127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136">
        <v>120</v>
      </c>
      <c r="D31" s="7">
        <v>0</v>
      </c>
      <c r="E31" s="8">
        <f t="shared" si="0"/>
        <v>0</v>
      </c>
      <c r="F31" s="7">
        <v>0</v>
      </c>
      <c r="G31" s="136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127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>
        <v>0</v>
      </c>
      <c r="E32" s="8">
        <f t="shared" si="0"/>
        <v>0</v>
      </c>
      <c r="F32" s="7">
        <v>0</v>
      </c>
      <c r="G32" s="136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127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>
        <v>0</v>
      </c>
      <c r="E33" s="8">
        <f t="shared" si="0"/>
        <v>0</v>
      </c>
      <c r="F33" s="7">
        <v>0</v>
      </c>
      <c r="G33" s="136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127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>
        <v>0</v>
      </c>
      <c r="E34" s="8">
        <f t="shared" si="0"/>
        <v>0</v>
      </c>
      <c r="F34" s="7">
        <v>0</v>
      </c>
      <c r="G34" s="136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127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0</v>
      </c>
      <c r="E35" s="8">
        <f t="shared" si="0"/>
        <v>0</v>
      </c>
      <c r="F35" s="7">
        <v>0</v>
      </c>
      <c r="G35" s="136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127">
        <f t="shared" si="2"/>
        <v>0</v>
      </c>
      <c r="Q35" s="10">
        <f t="shared" si="3"/>
        <v>0</v>
      </c>
    </row>
    <row r="36" spans="1:17" ht="17.25">
      <c r="A36" s="4"/>
      <c r="B36" s="5" t="s">
        <v>37</v>
      </c>
      <c r="C36" s="6">
        <v>165</v>
      </c>
      <c r="D36" s="7">
        <v>0</v>
      </c>
      <c r="E36" s="8">
        <f t="shared" si="0"/>
        <v>0</v>
      </c>
      <c r="F36" s="7">
        <v>0</v>
      </c>
      <c r="G36" s="136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127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>
        <v>0</v>
      </c>
      <c r="E37" s="8">
        <f t="shared" si="0"/>
        <v>0</v>
      </c>
      <c r="F37" s="7">
        <v>0</v>
      </c>
      <c r="G37" s="136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127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>
        <v>0</v>
      </c>
      <c r="E38" s="8">
        <f t="shared" si="0"/>
        <v>0</v>
      </c>
      <c r="F38" s="7">
        <v>0</v>
      </c>
      <c r="G38" s="136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127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>
        <v>0</v>
      </c>
      <c r="E39" s="8">
        <f t="shared" si="0"/>
        <v>0</v>
      </c>
      <c r="F39" s="7">
        <v>0</v>
      </c>
      <c r="G39" s="136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127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>
        <v>0</v>
      </c>
      <c r="E40" s="8">
        <f t="shared" si="0"/>
        <v>0</v>
      </c>
      <c r="F40" s="7">
        <v>0</v>
      </c>
      <c r="G40" s="136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127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>
        <v>0</v>
      </c>
      <c r="E41" s="8">
        <f t="shared" si="0"/>
        <v>0</v>
      </c>
      <c r="F41" s="7">
        <v>0</v>
      </c>
      <c r="G41" s="136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127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>
        <v>0</v>
      </c>
      <c r="E42" s="8">
        <f t="shared" si="0"/>
        <v>0</v>
      </c>
      <c r="F42" s="7">
        <v>0</v>
      </c>
      <c r="G42" s="136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127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>
        <v>0</v>
      </c>
      <c r="E43" s="8">
        <f t="shared" si="0"/>
        <v>0</v>
      </c>
      <c r="F43" s="7">
        <v>0</v>
      </c>
      <c r="G43" s="136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127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>
        <v>0</v>
      </c>
      <c r="E44" s="8">
        <f t="shared" si="0"/>
        <v>0</v>
      </c>
      <c r="F44" s="7">
        <v>0</v>
      </c>
      <c r="G44" s="136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127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>
        <v>0</v>
      </c>
      <c r="E45" s="8">
        <f t="shared" si="0"/>
        <v>0</v>
      </c>
      <c r="F45" s="7">
        <v>0</v>
      </c>
      <c r="G45" s="136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127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>
        <v>0</v>
      </c>
      <c r="E46" s="8">
        <f t="shared" si="0"/>
        <v>0</v>
      </c>
      <c r="F46" s="7">
        <v>0</v>
      </c>
      <c r="G46" s="136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127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>
        <v>0</v>
      </c>
      <c r="E47" s="8">
        <f t="shared" si="0"/>
        <v>0</v>
      </c>
      <c r="F47" s="7">
        <v>0</v>
      </c>
      <c r="G47" s="136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127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>
        <v>0</v>
      </c>
      <c r="E48" s="8">
        <f t="shared" si="0"/>
        <v>0</v>
      </c>
      <c r="F48" s="7">
        <v>0</v>
      </c>
      <c r="G48" s="136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127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0</v>
      </c>
      <c r="E49" s="8">
        <f t="shared" si="0"/>
        <v>0</v>
      </c>
      <c r="F49" s="7">
        <v>0</v>
      </c>
      <c r="G49" s="136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127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58">
        <v>3</v>
      </c>
      <c r="E50" s="8">
        <f t="shared" si="0"/>
        <v>85.5</v>
      </c>
      <c r="F50" s="58">
        <v>15</v>
      </c>
      <c r="G50" s="136">
        <f t="shared" si="1"/>
        <v>285</v>
      </c>
      <c r="H50" s="160"/>
      <c r="I50" s="161"/>
      <c r="J50" s="161"/>
      <c r="K50" s="161"/>
      <c r="L50" s="161"/>
      <c r="M50" s="161"/>
      <c r="N50" s="161"/>
      <c r="O50" s="162"/>
      <c r="P50" s="127">
        <f t="shared" si="2"/>
        <v>370.5</v>
      </c>
      <c r="Q50" s="10">
        <f t="shared" si="3"/>
        <v>114</v>
      </c>
    </row>
    <row r="51" spans="1:17" ht="17.25">
      <c r="A51" s="4"/>
      <c r="B51" s="5" t="s">
        <v>52</v>
      </c>
      <c r="C51" s="6">
        <v>30</v>
      </c>
      <c r="D51" s="58">
        <v>3</v>
      </c>
      <c r="E51" s="8">
        <f t="shared" si="0"/>
        <v>67.5</v>
      </c>
      <c r="F51" s="58">
        <v>14</v>
      </c>
      <c r="G51" s="136">
        <f t="shared" si="1"/>
        <v>210</v>
      </c>
      <c r="H51" s="160"/>
      <c r="I51" s="161"/>
      <c r="J51" s="161"/>
      <c r="K51" s="161"/>
      <c r="L51" s="161"/>
      <c r="M51" s="161"/>
      <c r="N51" s="161"/>
      <c r="O51" s="162"/>
      <c r="P51" s="127">
        <f t="shared" si="2"/>
        <v>277.5</v>
      </c>
      <c r="Q51" s="10">
        <f t="shared" si="3"/>
        <v>90</v>
      </c>
    </row>
    <row r="52" spans="1:17" ht="17.25">
      <c r="A52" s="4"/>
      <c r="B52" s="5" t="s">
        <v>53</v>
      </c>
      <c r="C52" s="6">
        <v>42</v>
      </c>
      <c r="D52" s="7">
        <v>0</v>
      </c>
      <c r="E52" s="8">
        <f t="shared" si="0"/>
        <v>0</v>
      </c>
      <c r="F52" s="7">
        <v>0</v>
      </c>
      <c r="G52" s="136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127">
        <f t="shared" si="2"/>
        <v>0</v>
      </c>
      <c r="Q52" s="10">
        <f t="shared" si="3"/>
        <v>0</v>
      </c>
    </row>
    <row r="53" spans="1:17" ht="17.25">
      <c r="A53" s="4"/>
      <c r="B53" s="5" t="s">
        <v>54</v>
      </c>
      <c r="C53" s="6">
        <v>30</v>
      </c>
      <c r="D53" s="7">
        <v>0</v>
      </c>
      <c r="E53" s="8">
        <f t="shared" si="0"/>
        <v>0</v>
      </c>
      <c r="F53" s="7">
        <v>0</v>
      </c>
      <c r="G53" s="136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127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>
        <v>0</v>
      </c>
      <c r="E54" s="8">
        <f t="shared" si="0"/>
        <v>0</v>
      </c>
      <c r="F54" s="7">
        <v>0</v>
      </c>
      <c r="G54" s="136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127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>
        <v>0</v>
      </c>
      <c r="E55" s="8">
        <f t="shared" si="0"/>
        <v>0</v>
      </c>
      <c r="F55" s="7">
        <v>0</v>
      </c>
      <c r="G55" s="136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127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>
        <v>0</v>
      </c>
      <c r="E56" s="8">
        <f t="shared" si="0"/>
        <v>0</v>
      </c>
      <c r="F56" s="7">
        <v>0</v>
      </c>
      <c r="G56" s="136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127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0</v>
      </c>
      <c r="E57" s="8">
        <f t="shared" si="0"/>
        <v>0</v>
      </c>
      <c r="F57" s="7">
        <v>0</v>
      </c>
      <c r="G57" s="136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127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>
        <v>0</v>
      </c>
      <c r="E58" s="8">
        <f t="shared" si="0"/>
        <v>0</v>
      </c>
      <c r="F58" s="7">
        <v>0</v>
      </c>
      <c r="G58" s="136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127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>
        <v>0</v>
      </c>
      <c r="E59" s="8">
        <f t="shared" si="0"/>
        <v>0</v>
      </c>
      <c r="F59" s="7">
        <v>0</v>
      </c>
      <c r="G59" s="136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127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136">
        <v>100</v>
      </c>
      <c r="D60" s="7">
        <v>0</v>
      </c>
      <c r="E60" s="8">
        <f t="shared" si="0"/>
        <v>0</v>
      </c>
      <c r="F60" s="7">
        <v>0</v>
      </c>
      <c r="G60" s="136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127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>
        <v>0</v>
      </c>
      <c r="E61" s="8">
        <f t="shared" si="0"/>
        <v>0</v>
      </c>
      <c r="F61" s="7">
        <v>0</v>
      </c>
      <c r="G61" s="136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127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0</v>
      </c>
      <c r="E62" s="8">
        <f t="shared" si="0"/>
        <v>0</v>
      </c>
      <c r="F62" s="7">
        <v>0</v>
      </c>
      <c r="G62" s="136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127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>
        <v>0</v>
      </c>
      <c r="E63" s="8">
        <f t="shared" si="0"/>
        <v>0</v>
      </c>
      <c r="F63" s="7">
        <v>0</v>
      </c>
      <c r="G63" s="136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127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0</v>
      </c>
      <c r="E64" s="8">
        <f t="shared" si="0"/>
        <v>0</v>
      </c>
      <c r="F64" s="7">
        <v>0</v>
      </c>
      <c r="G64" s="136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127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>
        <v>0</v>
      </c>
      <c r="E65" s="8">
        <f t="shared" si="0"/>
        <v>0</v>
      </c>
      <c r="F65" s="7">
        <v>0</v>
      </c>
      <c r="G65" s="136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127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>
        <v>0</v>
      </c>
      <c r="E66" s="8">
        <f t="shared" si="0"/>
        <v>0</v>
      </c>
      <c r="F66" s="7">
        <v>0</v>
      </c>
      <c r="G66" s="136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127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>
        <v>0</v>
      </c>
      <c r="E67" s="8">
        <f t="shared" si="0"/>
        <v>0</v>
      </c>
      <c r="F67" s="7">
        <v>0</v>
      </c>
      <c r="G67" s="136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127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>
        <v>0</v>
      </c>
      <c r="E68" s="8">
        <f t="shared" si="0"/>
        <v>0</v>
      </c>
      <c r="F68" s="7">
        <v>0</v>
      </c>
      <c r="G68" s="136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127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136">
        <v>75</v>
      </c>
      <c r="D69" s="7">
        <v>0</v>
      </c>
      <c r="E69" s="8">
        <f t="shared" si="0"/>
        <v>0</v>
      </c>
      <c r="F69" s="7">
        <v>0</v>
      </c>
      <c r="G69" s="136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127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0</v>
      </c>
      <c r="E70" s="8">
        <f t="shared" si="0"/>
        <v>0</v>
      </c>
      <c r="F70" s="7">
        <v>0</v>
      </c>
      <c r="G70" s="136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127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136">
        <v>120</v>
      </c>
      <c r="D71" s="7">
        <v>0</v>
      </c>
      <c r="E71" s="8">
        <f t="shared" si="0"/>
        <v>0</v>
      </c>
      <c r="F71" s="7">
        <v>0</v>
      </c>
      <c r="G71" s="136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127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>
        <v>0</v>
      </c>
      <c r="E72" s="8">
        <f t="shared" ref="E72:E88" si="4">D72*C72*0.75</f>
        <v>0</v>
      </c>
      <c r="F72" s="7">
        <v>0</v>
      </c>
      <c r="G72" s="136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127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>
        <v>0</v>
      </c>
      <c r="E73" s="8">
        <f t="shared" si="4"/>
        <v>0</v>
      </c>
      <c r="F73" s="7">
        <v>0</v>
      </c>
      <c r="G73" s="136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127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132">
        <v>80</v>
      </c>
      <c r="D74" s="7">
        <v>0</v>
      </c>
      <c r="E74" s="8">
        <f t="shared" si="4"/>
        <v>0</v>
      </c>
      <c r="F74" s="7">
        <v>0</v>
      </c>
      <c r="G74" s="136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127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>
        <v>0</v>
      </c>
      <c r="E75" s="8">
        <f t="shared" si="4"/>
        <v>0</v>
      </c>
      <c r="F75" s="7">
        <v>0</v>
      </c>
      <c r="G75" s="136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127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>
        <v>0</v>
      </c>
      <c r="E76" s="8">
        <f t="shared" si="4"/>
        <v>0</v>
      </c>
      <c r="F76" s="7">
        <v>0</v>
      </c>
      <c r="G76" s="136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127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0</v>
      </c>
      <c r="E77" s="8">
        <f t="shared" si="4"/>
        <v>0</v>
      </c>
      <c r="F77" s="7">
        <v>0</v>
      </c>
      <c r="G77" s="136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127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>
        <v>0</v>
      </c>
      <c r="E78" s="8">
        <f t="shared" si="4"/>
        <v>0</v>
      </c>
      <c r="F78" s="7">
        <v>0</v>
      </c>
      <c r="G78" s="136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127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>
        <v>0</v>
      </c>
      <c r="E79" s="8">
        <f t="shared" si="4"/>
        <v>0</v>
      </c>
      <c r="F79" s="7">
        <v>0</v>
      </c>
      <c r="G79" s="136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127">
        <f t="shared" si="6"/>
        <v>0</v>
      </c>
      <c r="Q79" s="10">
        <f t="shared" si="7"/>
        <v>0</v>
      </c>
    </row>
    <row r="80" spans="1:17" ht="17.25">
      <c r="A80" s="136"/>
      <c r="B80" s="5" t="s">
        <v>77</v>
      </c>
      <c r="C80" s="131">
        <v>100</v>
      </c>
      <c r="D80" s="7">
        <v>0</v>
      </c>
      <c r="E80" s="8">
        <f t="shared" si="4"/>
        <v>0</v>
      </c>
      <c r="F80" s="7">
        <v>0</v>
      </c>
      <c r="G80" s="136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127">
        <f t="shared" si="6"/>
        <v>0</v>
      </c>
      <c r="Q80" s="10">
        <f t="shared" si="7"/>
        <v>0</v>
      </c>
    </row>
    <row r="81" spans="1:17" ht="17.25">
      <c r="A81" s="136"/>
      <c r="B81" s="5" t="s">
        <v>78</v>
      </c>
      <c r="C81" s="131">
        <v>150</v>
      </c>
      <c r="D81" s="7">
        <v>0</v>
      </c>
      <c r="E81" s="8">
        <f t="shared" si="4"/>
        <v>0</v>
      </c>
      <c r="F81" s="7">
        <v>0</v>
      </c>
      <c r="G81" s="136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127">
        <f t="shared" si="6"/>
        <v>0</v>
      </c>
      <c r="Q81" s="10">
        <f t="shared" si="7"/>
        <v>0</v>
      </c>
    </row>
    <row r="82" spans="1:17" ht="17.25">
      <c r="A82" s="136"/>
      <c r="B82" s="5" t="s">
        <v>80</v>
      </c>
      <c r="C82" s="136">
        <v>40</v>
      </c>
      <c r="D82" s="7">
        <v>0</v>
      </c>
      <c r="E82" s="8">
        <f t="shared" si="4"/>
        <v>0</v>
      </c>
      <c r="F82" s="7">
        <v>0</v>
      </c>
      <c r="G82" s="136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127">
        <f t="shared" si="6"/>
        <v>0</v>
      </c>
      <c r="Q82" s="10">
        <f t="shared" si="7"/>
        <v>0</v>
      </c>
    </row>
    <row r="83" spans="1:17" ht="17.25">
      <c r="A83" s="136"/>
      <c r="B83" s="5" t="s">
        <v>82</v>
      </c>
      <c r="C83" s="136">
        <v>45</v>
      </c>
      <c r="D83" s="7">
        <v>0</v>
      </c>
      <c r="E83" s="8">
        <f t="shared" si="4"/>
        <v>0</v>
      </c>
      <c r="F83" s="7">
        <v>0</v>
      </c>
      <c r="G83" s="136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127">
        <f t="shared" si="6"/>
        <v>0</v>
      </c>
      <c r="Q83" s="10">
        <f t="shared" si="7"/>
        <v>0</v>
      </c>
    </row>
    <row r="84" spans="1:17" ht="17.25">
      <c r="A84" s="136"/>
      <c r="B84" s="5" t="s">
        <v>129</v>
      </c>
      <c r="C84" s="136"/>
      <c r="D84" s="7">
        <v>0</v>
      </c>
      <c r="E84" s="8">
        <f t="shared" si="4"/>
        <v>0</v>
      </c>
      <c r="F84" s="7">
        <v>0</v>
      </c>
      <c r="G84" s="136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127">
        <f t="shared" si="6"/>
        <v>0</v>
      </c>
      <c r="Q84" s="10">
        <f t="shared" si="7"/>
        <v>0</v>
      </c>
    </row>
    <row r="85" spans="1:17" ht="17.25">
      <c r="A85" s="130"/>
      <c r="B85" s="5" t="s">
        <v>129</v>
      </c>
      <c r="C85" s="136"/>
      <c r="D85" s="7">
        <v>0</v>
      </c>
      <c r="E85" s="8">
        <f t="shared" si="4"/>
        <v>0</v>
      </c>
      <c r="F85" s="7">
        <v>0</v>
      </c>
      <c r="G85" s="136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127">
        <f t="shared" si="6"/>
        <v>0</v>
      </c>
      <c r="Q85" s="10">
        <f t="shared" si="7"/>
        <v>0</v>
      </c>
    </row>
    <row r="86" spans="1:17" ht="17.25">
      <c r="A86" s="130"/>
      <c r="B86" s="5" t="s">
        <v>129</v>
      </c>
      <c r="C86" s="136"/>
      <c r="D86" s="7">
        <v>0</v>
      </c>
      <c r="E86" s="8">
        <f t="shared" si="4"/>
        <v>0</v>
      </c>
      <c r="F86" s="7">
        <v>0</v>
      </c>
      <c r="G86" s="136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127">
        <f t="shared" si="6"/>
        <v>0</v>
      </c>
      <c r="Q86" s="10">
        <f t="shared" si="7"/>
        <v>0</v>
      </c>
    </row>
    <row r="87" spans="1:17" ht="17.25">
      <c r="A87" s="130"/>
      <c r="B87" s="5" t="s">
        <v>129</v>
      </c>
      <c r="C87" s="136"/>
      <c r="D87" s="7">
        <v>0</v>
      </c>
      <c r="E87" s="8">
        <f t="shared" si="4"/>
        <v>0</v>
      </c>
      <c r="F87" s="7">
        <v>0</v>
      </c>
      <c r="G87" s="136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127">
        <f t="shared" si="6"/>
        <v>0</v>
      </c>
      <c r="Q87" s="10">
        <f t="shared" si="7"/>
        <v>0</v>
      </c>
    </row>
    <row r="88" spans="1:17" ht="17.25">
      <c r="A88" s="130"/>
      <c r="B88" s="5" t="s">
        <v>129</v>
      </c>
      <c r="C88" s="136"/>
      <c r="D88" s="7">
        <v>0</v>
      </c>
      <c r="E88" s="8">
        <f t="shared" si="4"/>
        <v>0</v>
      </c>
      <c r="F88" s="7">
        <v>0</v>
      </c>
      <c r="G88" s="136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127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42</v>
      </c>
      <c r="E89" s="12">
        <f>SUM(E7:E88)</f>
        <v>2204.25</v>
      </c>
      <c r="F89" s="12">
        <f>SUM(F7:F88)</f>
        <v>107</v>
      </c>
      <c r="G89" s="12">
        <f>SUM(G7:G88)</f>
        <v>3259.5</v>
      </c>
      <c r="H89" s="13"/>
      <c r="I89" s="13"/>
      <c r="J89" s="13"/>
      <c r="K89" s="13"/>
      <c r="L89" s="13"/>
      <c r="M89" s="13"/>
      <c r="N89" s="13"/>
      <c r="O89" s="13"/>
      <c r="P89" s="12">
        <f>SUM(P7:P88)</f>
        <v>5463.75</v>
      </c>
      <c r="Q89" s="12">
        <f>SUM(Q7:Q88)</f>
        <v>2939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133"/>
      <c r="B91" s="134"/>
      <c r="C91" s="134"/>
      <c r="D91" s="17"/>
      <c r="E91" s="17"/>
      <c r="F91" s="17"/>
      <c r="G91" s="17"/>
      <c r="H91" s="33" t="s">
        <v>91</v>
      </c>
      <c r="I91" s="136" t="s">
        <v>8</v>
      </c>
      <c r="J91" s="33" t="s">
        <v>92</v>
      </c>
      <c r="K91" s="136" t="s">
        <v>10</v>
      </c>
      <c r="L91" s="17"/>
      <c r="M91" s="17"/>
      <c r="N91" s="17"/>
      <c r="O91" s="17"/>
      <c r="P91" s="134"/>
      <c r="Q91" s="135"/>
    </row>
    <row r="92" spans="1:17" ht="17.25">
      <c r="A92" s="19"/>
      <c r="B92" s="129" t="s">
        <v>93</v>
      </c>
      <c r="C92" s="136">
        <v>110</v>
      </c>
      <c r="D92" s="163"/>
      <c r="E92" s="164"/>
      <c r="F92" s="164"/>
      <c r="G92" s="165"/>
      <c r="H92" s="7"/>
      <c r="I92" s="8">
        <f>H92*C92*0.75</f>
        <v>0</v>
      </c>
      <c r="J92" s="7"/>
      <c r="K92" s="8">
        <f>J92*C92*0.5</f>
        <v>0</v>
      </c>
      <c r="L92" s="169"/>
      <c r="M92" s="170"/>
      <c r="N92" s="170"/>
      <c r="O92" s="171"/>
      <c r="P92" s="127">
        <f>K92+I92</f>
        <v>0</v>
      </c>
      <c r="Q92" s="10">
        <f>H92*C92</f>
        <v>0</v>
      </c>
    </row>
    <row r="93" spans="1:17" ht="17.25">
      <c r="A93" s="19"/>
      <c r="B93" s="129" t="s">
        <v>94</v>
      </c>
      <c r="C93" s="136">
        <v>120</v>
      </c>
      <c r="D93" s="166"/>
      <c r="E93" s="167"/>
      <c r="F93" s="167"/>
      <c r="G93" s="168"/>
      <c r="H93" s="7"/>
      <c r="I93" s="8">
        <f t="shared" ref="I93:I111" si="8">H93*C93*0.75</f>
        <v>0</v>
      </c>
      <c r="J93" s="7"/>
      <c r="K93" s="8">
        <f t="shared" ref="K93:K111" si="9">J93*C93*0.5</f>
        <v>0</v>
      </c>
      <c r="L93" s="172"/>
      <c r="M93" s="173"/>
      <c r="N93" s="173"/>
      <c r="O93" s="174"/>
      <c r="P93" s="127">
        <f t="shared" ref="P93:P111" si="10">K93+I93</f>
        <v>0</v>
      </c>
      <c r="Q93" s="10">
        <f t="shared" ref="Q93:Q111" si="11">H93*C93</f>
        <v>0</v>
      </c>
    </row>
    <row r="94" spans="1:17" ht="17.25">
      <c r="A94" s="19"/>
      <c r="B94" s="129" t="s">
        <v>95</v>
      </c>
      <c r="C94" s="136">
        <v>140</v>
      </c>
      <c r="D94" s="166"/>
      <c r="E94" s="167"/>
      <c r="F94" s="167"/>
      <c r="G94" s="168"/>
      <c r="H94" s="7"/>
      <c r="I94" s="8">
        <f t="shared" si="8"/>
        <v>0</v>
      </c>
      <c r="J94" s="7"/>
      <c r="K94" s="8">
        <f t="shared" si="9"/>
        <v>0</v>
      </c>
      <c r="L94" s="172"/>
      <c r="M94" s="173"/>
      <c r="N94" s="173"/>
      <c r="O94" s="174"/>
      <c r="P94" s="127">
        <f t="shared" si="10"/>
        <v>0</v>
      </c>
      <c r="Q94" s="10">
        <f t="shared" si="11"/>
        <v>0</v>
      </c>
    </row>
    <row r="95" spans="1:17" ht="17.25">
      <c r="A95" s="19"/>
      <c r="B95" s="129" t="s">
        <v>96</v>
      </c>
      <c r="C95" s="136">
        <v>203</v>
      </c>
      <c r="D95" s="166"/>
      <c r="E95" s="167"/>
      <c r="F95" s="167"/>
      <c r="G95" s="168"/>
      <c r="H95" s="7"/>
      <c r="I95" s="8">
        <f t="shared" si="8"/>
        <v>0</v>
      </c>
      <c r="J95" s="7"/>
      <c r="K95" s="8">
        <f t="shared" si="9"/>
        <v>0</v>
      </c>
      <c r="L95" s="172"/>
      <c r="M95" s="173"/>
      <c r="N95" s="173"/>
      <c r="O95" s="174"/>
      <c r="P95" s="127">
        <f t="shared" si="10"/>
        <v>0</v>
      </c>
      <c r="Q95" s="10">
        <f t="shared" si="11"/>
        <v>0</v>
      </c>
    </row>
    <row r="96" spans="1:17" ht="17.25">
      <c r="A96" s="19"/>
      <c r="B96" s="129" t="s">
        <v>97</v>
      </c>
      <c r="C96" s="136">
        <v>206</v>
      </c>
      <c r="D96" s="166"/>
      <c r="E96" s="167"/>
      <c r="F96" s="167"/>
      <c r="G96" s="168"/>
      <c r="H96" s="7"/>
      <c r="I96" s="8">
        <f t="shared" si="8"/>
        <v>0</v>
      </c>
      <c r="J96" s="7"/>
      <c r="K96" s="8">
        <f t="shared" si="9"/>
        <v>0</v>
      </c>
      <c r="L96" s="172"/>
      <c r="M96" s="173"/>
      <c r="N96" s="173"/>
      <c r="O96" s="174"/>
      <c r="P96" s="127">
        <f t="shared" si="10"/>
        <v>0</v>
      </c>
      <c r="Q96" s="10">
        <f t="shared" si="11"/>
        <v>0</v>
      </c>
    </row>
    <row r="97" spans="1:17" ht="17.25">
      <c r="A97" s="19"/>
      <c r="B97" s="129" t="s">
        <v>98</v>
      </c>
      <c r="C97" s="136">
        <v>125</v>
      </c>
      <c r="D97" s="166"/>
      <c r="E97" s="167"/>
      <c r="F97" s="167"/>
      <c r="G97" s="168"/>
      <c r="H97" s="7"/>
      <c r="I97" s="8">
        <f t="shared" si="8"/>
        <v>0</v>
      </c>
      <c r="J97" s="7"/>
      <c r="K97" s="8">
        <f t="shared" si="9"/>
        <v>0</v>
      </c>
      <c r="L97" s="172"/>
      <c r="M97" s="173"/>
      <c r="N97" s="173"/>
      <c r="O97" s="174"/>
      <c r="P97" s="127">
        <f t="shared" si="10"/>
        <v>0</v>
      </c>
      <c r="Q97" s="10">
        <f t="shared" si="11"/>
        <v>0</v>
      </c>
    </row>
    <row r="98" spans="1:17" ht="17.25">
      <c r="A98" s="19"/>
      <c r="B98" s="129" t="s">
        <v>99</v>
      </c>
      <c r="C98" s="136">
        <v>125</v>
      </c>
      <c r="D98" s="166"/>
      <c r="E98" s="167"/>
      <c r="F98" s="167"/>
      <c r="G98" s="168"/>
      <c r="H98" s="7"/>
      <c r="I98" s="8">
        <f t="shared" si="8"/>
        <v>0</v>
      </c>
      <c r="J98" s="7"/>
      <c r="K98" s="8">
        <f t="shared" si="9"/>
        <v>0</v>
      </c>
      <c r="L98" s="172"/>
      <c r="M98" s="173"/>
      <c r="N98" s="173"/>
      <c r="O98" s="174"/>
      <c r="P98" s="127">
        <f t="shared" si="10"/>
        <v>0</v>
      </c>
      <c r="Q98" s="10">
        <f t="shared" si="11"/>
        <v>0</v>
      </c>
    </row>
    <row r="99" spans="1:17" ht="17.25">
      <c r="A99" s="19"/>
      <c r="B99" s="129" t="s">
        <v>100</v>
      </c>
      <c r="C99" s="136">
        <v>100</v>
      </c>
      <c r="D99" s="166"/>
      <c r="E99" s="167"/>
      <c r="F99" s="167"/>
      <c r="G99" s="168"/>
      <c r="H99" s="7"/>
      <c r="I99" s="8">
        <f t="shared" si="8"/>
        <v>0</v>
      </c>
      <c r="J99" s="7"/>
      <c r="K99" s="8">
        <f t="shared" si="9"/>
        <v>0</v>
      </c>
      <c r="L99" s="172"/>
      <c r="M99" s="173"/>
      <c r="N99" s="173"/>
      <c r="O99" s="174"/>
      <c r="P99" s="127">
        <f t="shared" si="10"/>
        <v>0</v>
      </c>
      <c r="Q99" s="10">
        <f t="shared" si="11"/>
        <v>0</v>
      </c>
    </row>
    <row r="100" spans="1:17" ht="17.25">
      <c r="A100" s="19"/>
      <c r="B100" s="129" t="s">
        <v>101</v>
      </c>
      <c r="C100" s="136">
        <v>185</v>
      </c>
      <c r="D100" s="166"/>
      <c r="E100" s="167"/>
      <c r="F100" s="167"/>
      <c r="G100" s="168"/>
      <c r="H100" s="7"/>
      <c r="I100" s="8">
        <f t="shared" si="8"/>
        <v>0</v>
      </c>
      <c r="J100" s="7"/>
      <c r="K100" s="8">
        <f t="shared" si="9"/>
        <v>0</v>
      </c>
      <c r="L100" s="172"/>
      <c r="M100" s="173"/>
      <c r="N100" s="173"/>
      <c r="O100" s="174"/>
      <c r="P100" s="127">
        <f t="shared" si="10"/>
        <v>0</v>
      </c>
      <c r="Q100" s="10">
        <f t="shared" si="11"/>
        <v>0</v>
      </c>
    </row>
    <row r="101" spans="1:17" ht="17.25">
      <c r="A101" s="19"/>
      <c r="B101" s="129" t="s">
        <v>102</v>
      </c>
      <c r="C101" s="136">
        <v>200</v>
      </c>
      <c r="D101" s="166"/>
      <c r="E101" s="167"/>
      <c r="F101" s="167"/>
      <c r="G101" s="168"/>
      <c r="H101" s="7"/>
      <c r="I101" s="8">
        <f t="shared" si="8"/>
        <v>0</v>
      </c>
      <c r="J101" s="7"/>
      <c r="K101" s="8">
        <f t="shared" si="9"/>
        <v>0</v>
      </c>
      <c r="L101" s="172"/>
      <c r="M101" s="173"/>
      <c r="N101" s="173"/>
      <c r="O101" s="174"/>
      <c r="P101" s="127">
        <f t="shared" si="10"/>
        <v>0</v>
      </c>
      <c r="Q101" s="10">
        <f t="shared" si="11"/>
        <v>0</v>
      </c>
    </row>
    <row r="102" spans="1:17" ht="17.25">
      <c r="A102" s="19"/>
      <c r="B102" s="129" t="s">
        <v>107</v>
      </c>
      <c r="C102" s="136">
        <v>120</v>
      </c>
      <c r="D102" s="166"/>
      <c r="E102" s="167"/>
      <c r="F102" s="167"/>
      <c r="G102" s="168"/>
      <c r="H102" s="7"/>
      <c r="I102" s="8">
        <f t="shared" si="8"/>
        <v>0</v>
      </c>
      <c r="J102" s="7"/>
      <c r="K102" s="8">
        <f t="shared" si="9"/>
        <v>0</v>
      </c>
      <c r="L102" s="172"/>
      <c r="M102" s="173"/>
      <c r="N102" s="173"/>
      <c r="O102" s="174"/>
      <c r="P102" s="127">
        <f t="shared" si="10"/>
        <v>0</v>
      </c>
      <c r="Q102" s="10">
        <f t="shared" si="11"/>
        <v>0</v>
      </c>
    </row>
    <row r="103" spans="1:17" ht="17.25">
      <c r="A103" s="19"/>
      <c r="B103" s="129" t="s">
        <v>103</v>
      </c>
      <c r="C103" s="136">
        <v>65</v>
      </c>
      <c r="D103" s="166"/>
      <c r="E103" s="167"/>
      <c r="F103" s="167"/>
      <c r="G103" s="168"/>
      <c r="H103" s="7"/>
      <c r="I103" s="8">
        <f t="shared" si="8"/>
        <v>0</v>
      </c>
      <c r="J103" s="7"/>
      <c r="K103" s="8">
        <f t="shared" si="9"/>
        <v>0</v>
      </c>
      <c r="L103" s="172"/>
      <c r="M103" s="173"/>
      <c r="N103" s="173"/>
      <c r="O103" s="174"/>
      <c r="P103" s="127">
        <f t="shared" si="10"/>
        <v>0</v>
      </c>
      <c r="Q103" s="10">
        <f t="shared" si="11"/>
        <v>0</v>
      </c>
    </row>
    <row r="104" spans="1:17" ht="17.25">
      <c r="A104" s="19"/>
      <c r="B104" s="129" t="s">
        <v>104</v>
      </c>
      <c r="C104" s="136">
        <v>75</v>
      </c>
      <c r="D104" s="166"/>
      <c r="E104" s="167"/>
      <c r="F104" s="167"/>
      <c r="G104" s="168"/>
      <c r="H104" s="7"/>
      <c r="I104" s="8">
        <f t="shared" si="8"/>
        <v>0</v>
      </c>
      <c r="J104" s="7"/>
      <c r="K104" s="8">
        <f t="shared" si="9"/>
        <v>0</v>
      </c>
      <c r="L104" s="172"/>
      <c r="M104" s="173"/>
      <c r="N104" s="173"/>
      <c r="O104" s="174"/>
      <c r="P104" s="127">
        <f t="shared" si="10"/>
        <v>0</v>
      </c>
      <c r="Q104" s="10">
        <f t="shared" si="11"/>
        <v>0</v>
      </c>
    </row>
    <row r="105" spans="1:17" ht="17.25">
      <c r="A105" s="19"/>
      <c r="B105" s="129" t="s">
        <v>108</v>
      </c>
      <c r="C105" s="136">
        <v>75</v>
      </c>
      <c r="D105" s="166"/>
      <c r="E105" s="167"/>
      <c r="F105" s="167"/>
      <c r="G105" s="168"/>
      <c r="H105" s="7"/>
      <c r="I105" s="8">
        <f t="shared" si="8"/>
        <v>0</v>
      </c>
      <c r="J105" s="7"/>
      <c r="K105" s="8">
        <f t="shared" si="9"/>
        <v>0</v>
      </c>
      <c r="L105" s="172"/>
      <c r="M105" s="173"/>
      <c r="N105" s="173"/>
      <c r="O105" s="174"/>
      <c r="P105" s="127">
        <f t="shared" si="10"/>
        <v>0</v>
      </c>
      <c r="Q105" s="10">
        <f t="shared" si="11"/>
        <v>0</v>
      </c>
    </row>
    <row r="106" spans="1:17" ht="17.25">
      <c r="A106" s="19"/>
      <c r="B106" s="129" t="s">
        <v>109</v>
      </c>
      <c r="C106" s="136">
        <v>90</v>
      </c>
      <c r="D106" s="166"/>
      <c r="E106" s="167"/>
      <c r="F106" s="167"/>
      <c r="G106" s="168"/>
      <c r="H106" s="7"/>
      <c r="I106" s="8">
        <f t="shared" si="8"/>
        <v>0</v>
      </c>
      <c r="J106" s="7"/>
      <c r="K106" s="8">
        <f t="shared" si="9"/>
        <v>0</v>
      </c>
      <c r="L106" s="172"/>
      <c r="M106" s="173"/>
      <c r="N106" s="173"/>
      <c r="O106" s="174"/>
      <c r="P106" s="127">
        <f t="shared" si="10"/>
        <v>0</v>
      </c>
      <c r="Q106" s="10">
        <f t="shared" si="11"/>
        <v>0</v>
      </c>
    </row>
    <row r="107" spans="1:17" ht="17.25">
      <c r="A107" s="19"/>
      <c r="B107" s="129" t="s">
        <v>105</v>
      </c>
      <c r="C107" s="136">
        <v>235</v>
      </c>
      <c r="D107" s="166"/>
      <c r="E107" s="167"/>
      <c r="F107" s="167"/>
      <c r="G107" s="168"/>
      <c r="H107" s="7"/>
      <c r="I107" s="8">
        <f t="shared" si="8"/>
        <v>0</v>
      </c>
      <c r="J107" s="7"/>
      <c r="K107" s="8">
        <f t="shared" si="9"/>
        <v>0</v>
      </c>
      <c r="L107" s="172"/>
      <c r="M107" s="173"/>
      <c r="N107" s="173"/>
      <c r="O107" s="174"/>
      <c r="P107" s="127">
        <f t="shared" si="10"/>
        <v>0</v>
      </c>
      <c r="Q107" s="10">
        <f t="shared" si="11"/>
        <v>0</v>
      </c>
    </row>
    <row r="108" spans="1:17" ht="17.25">
      <c r="A108" s="19"/>
      <c r="B108" s="129" t="s">
        <v>106</v>
      </c>
      <c r="C108" s="136">
        <v>350</v>
      </c>
      <c r="D108" s="166"/>
      <c r="E108" s="167"/>
      <c r="F108" s="167"/>
      <c r="G108" s="168"/>
      <c r="H108" s="7"/>
      <c r="I108" s="8">
        <f t="shared" si="8"/>
        <v>0</v>
      </c>
      <c r="J108" s="7"/>
      <c r="K108" s="8">
        <f t="shared" si="9"/>
        <v>0</v>
      </c>
      <c r="L108" s="172"/>
      <c r="M108" s="173"/>
      <c r="N108" s="173"/>
      <c r="O108" s="174"/>
      <c r="P108" s="127">
        <f t="shared" si="10"/>
        <v>0</v>
      </c>
      <c r="Q108" s="10">
        <f t="shared" si="11"/>
        <v>0</v>
      </c>
    </row>
    <row r="109" spans="1:17" ht="17.25">
      <c r="A109" s="19"/>
      <c r="B109" s="129" t="s">
        <v>129</v>
      </c>
      <c r="C109" s="136"/>
      <c r="D109" s="166"/>
      <c r="E109" s="167"/>
      <c r="F109" s="167"/>
      <c r="G109" s="168"/>
      <c r="H109" s="7"/>
      <c r="I109" s="8">
        <f t="shared" si="8"/>
        <v>0</v>
      </c>
      <c r="J109" s="7"/>
      <c r="K109" s="8">
        <f t="shared" si="9"/>
        <v>0</v>
      </c>
      <c r="L109" s="172"/>
      <c r="M109" s="173"/>
      <c r="N109" s="173"/>
      <c r="O109" s="174"/>
      <c r="P109" s="127">
        <f t="shared" si="10"/>
        <v>0</v>
      </c>
      <c r="Q109" s="10">
        <f t="shared" si="11"/>
        <v>0</v>
      </c>
    </row>
    <row r="110" spans="1:17" ht="17.25">
      <c r="A110" s="19"/>
      <c r="B110" s="129" t="s">
        <v>129</v>
      </c>
      <c r="C110" s="136"/>
      <c r="D110" s="167"/>
      <c r="E110" s="167"/>
      <c r="F110" s="167"/>
      <c r="G110" s="168"/>
      <c r="H110" s="7"/>
      <c r="I110" s="8">
        <f t="shared" si="8"/>
        <v>0</v>
      </c>
      <c r="J110" s="7"/>
      <c r="K110" s="8">
        <f t="shared" si="9"/>
        <v>0</v>
      </c>
      <c r="L110" s="172"/>
      <c r="M110" s="173"/>
      <c r="N110" s="173"/>
      <c r="O110" s="174"/>
      <c r="P110" s="127">
        <f t="shared" si="10"/>
        <v>0</v>
      </c>
      <c r="Q110" s="10">
        <f t="shared" si="11"/>
        <v>0</v>
      </c>
    </row>
    <row r="111" spans="1:17" ht="17.25">
      <c r="A111" s="19"/>
      <c r="B111" s="129" t="s">
        <v>129</v>
      </c>
      <c r="C111" s="136"/>
      <c r="D111" s="167"/>
      <c r="E111" s="167"/>
      <c r="F111" s="167"/>
      <c r="G111" s="168"/>
      <c r="H111" s="7"/>
      <c r="I111" s="8">
        <f t="shared" si="8"/>
        <v>0</v>
      </c>
      <c r="J111" s="7"/>
      <c r="K111" s="8">
        <f t="shared" si="9"/>
        <v>0</v>
      </c>
      <c r="L111" s="172"/>
      <c r="M111" s="173"/>
      <c r="N111" s="173"/>
      <c r="O111" s="174"/>
      <c r="P111" s="127">
        <f t="shared" si="10"/>
        <v>0</v>
      </c>
      <c r="Q111" s="10">
        <f t="shared" si="11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0</v>
      </c>
      <c r="I112" s="12">
        <f>SUM(I92:I111)</f>
        <v>0</v>
      </c>
      <c r="J112" s="12">
        <f>SUM(J92:J111)</f>
        <v>0</v>
      </c>
      <c r="K112" s="12">
        <f>SUM(K92:K111)</f>
        <v>0</v>
      </c>
      <c r="L112" s="13"/>
      <c r="M112" s="13"/>
      <c r="N112" s="13"/>
      <c r="O112" s="13"/>
      <c r="P112" s="12">
        <f>SUM(P92:P111)</f>
        <v>0</v>
      </c>
      <c r="Q112" s="12">
        <f>SUM(Q92:Q111)</f>
        <v>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133"/>
      <c r="B114" s="134"/>
      <c r="C114" s="134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136" t="s">
        <v>8</v>
      </c>
      <c r="N114" s="33" t="s">
        <v>112</v>
      </c>
      <c r="O114" s="136" t="s">
        <v>10</v>
      </c>
      <c r="P114" s="134"/>
      <c r="Q114" s="135"/>
    </row>
    <row r="115" spans="1:17" ht="17.25">
      <c r="A115" s="19"/>
      <c r="B115" s="129" t="s">
        <v>113</v>
      </c>
      <c r="C115" s="136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12</v>
      </c>
      <c r="M115" s="8">
        <f t="shared" ref="M115:M120" si="12">L115*C115*0.75</f>
        <v>63</v>
      </c>
      <c r="N115" s="7">
        <v>44</v>
      </c>
      <c r="O115" s="8">
        <f t="shared" ref="O115:O120" si="13">N115*C115*0.5</f>
        <v>154</v>
      </c>
      <c r="P115" s="127">
        <f t="shared" ref="P115:P120" si="14">O115+M115</f>
        <v>217</v>
      </c>
      <c r="Q115" s="10">
        <f t="shared" ref="Q115:Q120" si="15">L115*C115</f>
        <v>84</v>
      </c>
    </row>
    <row r="116" spans="1:17" ht="17.25">
      <c r="A116" s="19"/>
      <c r="B116" s="129" t="s">
        <v>130</v>
      </c>
      <c r="C116" s="136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0</v>
      </c>
      <c r="M116" s="8">
        <f t="shared" si="12"/>
        <v>0</v>
      </c>
      <c r="N116" s="7">
        <v>0</v>
      </c>
      <c r="O116" s="8">
        <f t="shared" si="13"/>
        <v>0</v>
      </c>
      <c r="P116" s="127">
        <f t="shared" si="14"/>
        <v>0</v>
      </c>
      <c r="Q116" s="10">
        <f t="shared" si="15"/>
        <v>0</v>
      </c>
    </row>
    <row r="117" spans="1:17" ht="17.25">
      <c r="A117" s="19"/>
      <c r="B117" s="129" t="s">
        <v>131</v>
      </c>
      <c r="C117" s="136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5</v>
      </c>
      <c r="M117" s="8">
        <f t="shared" si="12"/>
        <v>37.5</v>
      </c>
      <c r="N117" s="7">
        <v>8</v>
      </c>
      <c r="O117" s="8">
        <f t="shared" si="13"/>
        <v>40</v>
      </c>
      <c r="P117" s="127">
        <f t="shared" si="14"/>
        <v>77.5</v>
      </c>
      <c r="Q117" s="10">
        <f t="shared" si="15"/>
        <v>50</v>
      </c>
    </row>
    <row r="118" spans="1:17" ht="28.5">
      <c r="A118" s="19"/>
      <c r="B118" s="21" t="s">
        <v>114</v>
      </c>
      <c r="C118" s="136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35</v>
      </c>
      <c r="M118" s="8">
        <f t="shared" si="12"/>
        <v>131.25</v>
      </c>
      <c r="N118" s="7">
        <v>52</v>
      </c>
      <c r="O118" s="8">
        <f t="shared" si="13"/>
        <v>130</v>
      </c>
      <c r="P118" s="127">
        <f t="shared" si="14"/>
        <v>261.25</v>
      </c>
      <c r="Q118" s="10">
        <f t="shared" si="15"/>
        <v>175</v>
      </c>
    </row>
    <row r="119" spans="1:17" ht="17.25">
      <c r="A119" s="22"/>
      <c r="B119" s="21" t="s">
        <v>115</v>
      </c>
      <c r="C119" s="136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11</v>
      </c>
      <c r="M119" s="8">
        <f t="shared" si="12"/>
        <v>66</v>
      </c>
      <c r="N119" s="7">
        <v>12</v>
      </c>
      <c r="O119" s="8">
        <f t="shared" si="13"/>
        <v>48</v>
      </c>
      <c r="P119" s="127">
        <f t="shared" si="14"/>
        <v>114</v>
      </c>
      <c r="Q119" s="10">
        <f t="shared" si="15"/>
        <v>88</v>
      </c>
    </row>
    <row r="120" spans="1:17" ht="17.25">
      <c r="A120" s="22"/>
      <c r="B120" s="21" t="s">
        <v>129</v>
      </c>
      <c r="C120" s="136"/>
      <c r="D120" s="175"/>
      <c r="E120" s="176"/>
      <c r="F120" s="176"/>
      <c r="G120" s="176"/>
      <c r="H120" s="176"/>
      <c r="I120" s="176"/>
      <c r="J120" s="176"/>
      <c r="K120" s="177"/>
      <c r="L120" s="7">
        <v>0</v>
      </c>
      <c r="M120" s="8">
        <f t="shared" si="12"/>
        <v>0</v>
      </c>
      <c r="N120" s="7">
        <v>0</v>
      </c>
      <c r="O120" s="8">
        <f t="shared" si="13"/>
        <v>0</v>
      </c>
      <c r="P120" s="127">
        <f t="shared" si="14"/>
        <v>0</v>
      </c>
      <c r="Q120" s="10">
        <f t="shared" si="15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 t="shared" ref="L121:Q121" si="16">SUM(L115:L120)</f>
        <v>63</v>
      </c>
      <c r="M121" s="14">
        <f t="shared" si="16"/>
        <v>297.75</v>
      </c>
      <c r="N121" s="14">
        <f t="shared" si="16"/>
        <v>116</v>
      </c>
      <c r="O121" s="14">
        <f t="shared" si="16"/>
        <v>372</v>
      </c>
      <c r="P121" s="14">
        <f t="shared" si="16"/>
        <v>669.75</v>
      </c>
      <c r="Q121" s="14">
        <f t="shared" si="16"/>
        <v>397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6133.5</v>
      </c>
      <c r="Q122" s="23">
        <f>Q89+Q112+Q121</f>
        <v>3336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2976.4</v>
      </c>
      <c r="Q123" s="25">
        <f>D134</f>
        <v>2976.4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2.0607109259508132</v>
      </c>
      <c r="Q124" s="47">
        <f>Q122/Q123</f>
        <v>1.1208170944765488</v>
      </c>
    </row>
    <row r="125" spans="1:17">
      <c r="A125" s="26"/>
      <c r="B125" s="128" t="s">
        <v>119</v>
      </c>
      <c r="C125" s="128" t="s">
        <v>120</v>
      </c>
      <c r="D125" s="128" t="s">
        <v>89</v>
      </c>
      <c r="E125" s="128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1132</v>
      </c>
      <c r="C126" s="29">
        <v>1700</v>
      </c>
      <c r="D126" s="28">
        <f>C126+B126</f>
        <v>2832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1150</v>
      </c>
      <c r="C127" s="29">
        <v>1850</v>
      </c>
      <c r="D127" s="28">
        <f>C127+B127</f>
        <v>3000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1100</v>
      </c>
      <c r="C128" s="31">
        <v>1800</v>
      </c>
      <c r="D128" s="28">
        <f>C128+B128</f>
        <v>2900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1200</v>
      </c>
      <c r="C129" s="1">
        <v>1850</v>
      </c>
      <c r="D129" s="28">
        <f>C129+B129</f>
        <v>3050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1250</v>
      </c>
      <c r="C130" s="1">
        <v>1850</v>
      </c>
      <c r="D130" s="28">
        <f>C130+B130</f>
        <v>3100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130">
        <f>SUM(B126:B130)</f>
        <v>5832</v>
      </c>
      <c r="C131" s="130">
        <f>SUM(C126:C130)</f>
        <v>9050</v>
      </c>
      <c r="D131" s="130">
        <f>SUM(D126:D130)</f>
        <v>14882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2976.4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2976.4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12" workbookViewId="0">
      <selection activeCell="L138" sqref="L138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7" width="6.1406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5703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157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116" t="s">
        <v>8</v>
      </c>
      <c r="F4" s="33" t="s">
        <v>9</v>
      </c>
      <c r="G4" s="116" t="s">
        <v>10</v>
      </c>
      <c r="H4" s="116"/>
      <c r="I4" s="116"/>
      <c r="J4" s="116"/>
      <c r="K4" s="116"/>
      <c r="L4" s="116"/>
      <c r="M4" s="116"/>
      <c r="N4" s="116"/>
      <c r="O4" s="116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116"/>
      <c r="F5" s="3">
        <v>5</v>
      </c>
      <c r="G5" s="116"/>
      <c r="H5" s="3">
        <v>6</v>
      </c>
      <c r="I5" s="116"/>
      <c r="J5" s="3">
        <v>7</v>
      </c>
      <c r="K5" s="116"/>
      <c r="L5" s="3">
        <v>8</v>
      </c>
      <c r="M5" s="116"/>
      <c r="N5" s="3">
        <v>9</v>
      </c>
      <c r="O5" s="116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59">
        <v>10</v>
      </c>
      <c r="G7" s="116">
        <f>F7*C7*0.5</f>
        <v>220</v>
      </c>
      <c r="H7" s="157"/>
      <c r="I7" s="158"/>
      <c r="J7" s="158"/>
      <c r="K7" s="158"/>
      <c r="L7" s="158"/>
      <c r="M7" s="158"/>
      <c r="N7" s="158"/>
      <c r="O7" s="159"/>
      <c r="P7" s="107">
        <f>G7+E7</f>
        <v>220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59">
        <v>389</v>
      </c>
      <c r="G8" s="116">
        <f t="shared" ref="G8:G71" si="1">F8*C8*0.5</f>
        <v>12642.5</v>
      </c>
      <c r="H8" s="160"/>
      <c r="I8" s="161"/>
      <c r="J8" s="161"/>
      <c r="K8" s="161"/>
      <c r="L8" s="161"/>
      <c r="M8" s="161"/>
      <c r="N8" s="161"/>
      <c r="O8" s="162"/>
      <c r="P8" s="107">
        <f t="shared" ref="P8:P71" si="2">G8+E8</f>
        <v>12642.5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2</v>
      </c>
      <c r="E9" s="8">
        <f t="shared" si="0"/>
        <v>67.5</v>
      </c>
      <c r="F9" s="7">
        <v>11</v>
      </c>
      <c r="G9" s="116">
        <f t="shared" si="1"/>
        <v>247.5</v>
      </c>
      <c r="H9" s="160"/>
      <c r="I9" s="161"/>
      <c r="J9" s="161"/>
      <c r="K9" s="161"/>
      <c r="L9" s="161"/>
      <c r="M9" s="161"/>
      <c r="N9" s="161"/>
      <c r="O9" s="162"/>
      <c r="P9" s="107">
        <f t="shared" si="2"/>
        <v>315</v>
      </c>
      <c r="Q9" s="10">
        <f t="shared" si="3"/>
        <v>90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116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107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116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107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/>
      <c r="G12" s="116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107">
        <f t="shared" si="2"/>
        <v>0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7">
        <v>140</v>
      </c>
      <c r="E13" s="8">
        <f t="shared" si="0"/>
        <v>7875</v>
      </c>
      <c r="F13" s="7">
        <v>184</v>
      </c>
      <c r="G13" s="116">
        <f t="shared" si="1"/>
        <v>6900</v>
      </c>
      <c r="H13" s="160"/>
      <c r="I13" s="161"/>
      <c r="J13" s="161"/>
      <c r="K13" s="161"/>
      <c r="L13" s="161"/>
      <c r="M13" s="161"/>
      <c r="N13" s="161"/>
      <c r="O13" s="162"/>
      <c r="P13" s="107">
        <f t="shared" si="2"/>
        <v>14775</v>
      </c>
      <c r="Q13" s="10">
        <f t="shared" si="3"/>
        <v>10500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>
        <v>8</v>
      </c>
      <c r="G14" s="116">
        <f t="shared" si="1"/>
        <v>300</v>
      </c>
      <c r="H14" s="160"/>
      <c r="I14" s="161"/>
      <c r="J14" s="161"/>
      <c r="K14" s="161"/>
      <c r="L14" s="161"/>
      <c r="M14" s="161"/>
      <c r="N14" s="161"/>
      <c r="O14" s="162"/>
      <c r="P14" s="107">
        <f t="shared" si="2"/>
        <v>300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6</v>
      </c>
      <c r="E15" s="8">
        <f t="shared" si="0"/>
        <v>369</v>
      </c>
      <c r="F15" s="7"/>
      <c r="G15" s="116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107">
        <f t="shared" si="2"/>
        <v>369</v>
      </c>
      <c r="Q15" s="10">
        <f t="shared" si="3"/>
        <v>492</v>
      </c>
    </row>
    <row r="16" spans="1:17" ht="17.25">
      <c r="A16" s="4"/>
      <c r="B16" s="5" t="s">
        <v>20</v>
      </c>
      <c r="C16" s="6">
        <v>75</v>
      </c>
      <c r="D16" s="7">
        <v>9</v>
      </c>
      <c r="E16" s="8">
        <f t="shared" si="0"/>
        <v>506.25</v>
      </c>
      <c r="F16" s="7"/>
      <c r="G16" s="116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107">
        <f t="shared" si="2"/>
        <v>506.25</v>
      </c>
      <c r="Q16" s="10">
        <f t="shared" si="3"/>
        <v>675</v>
      </c>
    </row>
    <row r="17" spans="1:17" ht="17.25">
      <c r="A17" s="4"/>
      <c r="B17" s="5" t="s">
        <v>21</v>
      </c>
      <c r="C17" s="6">
        <v>82</v>
      </c>
      <c r="D17" s="7">
        <v>1</v>
      </c>
      <c r="E17" s="8">
        <f t="shared" si="0"/>
        <v>61.5</v>
      </c>
      <c r="F17" s="7"/>
      <c r="G17" s="116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107">
        <f t="shared" si="2"/>
        <v>61.5</v>
      </c>
      <c r="Q17" s="10">
        <f t="shared" si="3"/>
        <v>82</v>
      </c>
    </row>
    <row r="18" spans="1:17" ht="17.25">
      <c r="A18" s="4"/>
      <c r="B18" s="5" t="s">
        <v>22</v>
      </c>
      <c r="C18" s="6">
        <v>84</v>
      </c>
      <c r="D18" s="7">
        <v>2</v>
      </c>
      <c r="E18" s="8">
        <f t="shared" si="0"/>
        <v>126</v>
      </c>
      <c r="F18" s="7"/>
      <c r="G18" s="116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107">
        <f t="shared" si="2"/>
        <v>126</v>
      </c>
      <c r="Q18" s="10">
        <f t="shared" si="3"/>
        <v>168</v>
      </c>
    </row>
    <row r="19" spans="1:17" ht="17.25">
      <c r="A19" s="4"/>
      <c r="B19" s="5" t="s">
        <v>23</v>
      </c>
      <c r="C19" s="6">
        <v>110</v>
      </c>
      <c r="D19" s="7">
        <v>19</v>
      </c>
      <c r="E19" s="8">
        <f t="shared" si="0"/>
        <v>1567.5</v>
      </c>
      <c r="F19" s="7">
        <v>5</v>
      </c>
      <c r="G19" s="116">
        <f t="shared" si="1"/>
        <v>275</v>
      </c>
      <c r="H19" s="160"/>
      <c r="I19" s="161"/>
      <c r="J19" s="161"/>
      <c r="K19" s="161"/>
      <c r="L19" s="161"/>
      <c r="M19" s="161"/>
      <c r="N19" s="161"/>
      <c r="O19" s="162"/>
      <c r="P19" s="107">
        <f t="shared" si="2"/>
        <v>1842.5</v>
      </c>
      <c r="Q19" s="10">
        <f t="shared" si="3"/>
        <v>2090</v>
      </c>
    </row>
    <row r="20" spans="1:17" ht="17.25">
      <c r="A20" s="4"/>
      <c r="B20" s="5" t="s">
        <v>83</v>
      </c>
      <c r="C20" s="116">
        <v>110</v>
      </c>
      <c r="D20" s="7"/>
      <c r="E20" s="8">
        <f t="shared" si="0"/>
        <v>0</v>
      </c>
      <c r="F20" s="7"/>
      <c r="G20" s="116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107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116">
        <v>150</v>
      </c>
      <c r="D21" s="7"/>
      <c r="E21" s="8">
        <f t="shared" si="0"/>
        <v>0</v>
      </c>
      <c r="F21" s="7"/>
      <c r="G21" s="116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107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7"/>
      <c r="G22" s="116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107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59">
        <v>1</v>
      </c>
      <c r="G23" s="116">
        <f t="shared" si="1"/>
        <v>24</v>
      </c>
      <c r="H23" s="160"/>
      <c r="I23" s="161"/>
      <c r="J23" s="161"/>
      <c r="K23" s="161"/>
      <c r="L23" s="161"/>
      <c r="M23" s="161"/>
      <c r="N23" s="161"/>
      <c r="O23" s="162"/>
      <c r="P23" s="107">
        <f t="shared" si="2"/>
        <v>24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116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107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59">
        <v>1</v>
      </c>
      <c r="G25" s="116">
        <f t="shared" si="1"/>
        <v>37</v>
      </c>
      <c r="H25" s="160"/>
      <c r="I25" s="161"/>
      <c r="J25" s="161"/>
      <c r="K25" s="161"/>
      <c r="L25" s="161"/>
      <c r="M25" s="161"/>
      <c r="N25" s="161"/>
      <c r="O25" s="162"/>
      <c r="P25" s="107">
        <f t="shared" si="2"/>
        <v>37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/>
      <c r="G26" s="116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107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116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107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59">
        <v>3</v>
      </c>
      <c r="G28" s="116">
        <f t="shared" si="1"/>
        <v>159</v>
      </c>
      <c r="H28" s="160"/>
      <c r="I28" s="161"/>
      <c r="J28" s="161"/>
      <c r="K28" s="161"/>
      <c r="L28" s="161"/>
      <c r="M28" s="161"/>
      <c r="N28" s="161"/>
      <c r="O28" s="162"/>
      <c r="P28" s="107">
        <f t="shared" si="2"/>
        <v>159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/>
      <c r="G29" s="116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107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116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107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116">
        <v>120</v>
      </c>
      <c r="D31" s="7"/>
      <c r="E31" s="8">
        <f t="shared" si="0"/>
        <v>0</v>
      </c>
      <c r="F31" s="7"/>
      <c r="G31" s="116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107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116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107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116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107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116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107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1</v>
      </c>
      <c r="E35" s="8">
        <f t="shared" si="0"/>
        <v>116.25</v>
      </c>
      <c r="F35" s="7"/>
      <c r="G35" s="116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107">
        <f t="shared" si="2"/>
        <v>116.25</v>
      </c>
      <c r="Q35" s="10">
        <f t="shared" si="3"/>
        <v>155</v>
      </c>
    </row>
    <row r="36" spans="1:17" ht="17.25">
      <c r="A36" s="4"/>
      <c r="B36" s="5" t="s">
        <v>37</v>
      </c>
      <c r="C36" s="6">
        <v>165</v>
      </c>
      <c r="D36" s="7"/>
      <c r="E36" s="8">
        <f t="shared" si="0"/>
        <v>0</v>
      </c>
      <c r="F36" s="7"/>
      <c r="G36" s="116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107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116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107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116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107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116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107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116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107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116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107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59">
        <v>1</v>
      </c>
      <c r="E42" s="8">
        <f t="shared" si="0"/>
        <v>30</v>
      </c>
      <c r="F42" s="7"/>
      <c r="G42" s="116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107">
        <f t="shared" si="2"/>
        <v>30</v>
      </c>
      <c r="Q42" s="10">
        <f t="shared" si="3"/>
        <v>40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116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107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>
        <v>4</v>
      </c>
      <c r="G44" s="116">
        <f t="shared" si="1"/>
        <v>90</v>
      </c>
      <c r="H44" s="160"/>
      <c r="I44" s="161"/>
      <c r="J44" s="161"/>
      <c r="K44" s="161"/>
      <c r="L44" s="161"/>
      <c r="M44" s="161"/>
      <c r="N44" s="161"/>
      <c r="O44" s="162"/>
      <c r="P44" s="107">
        <f t="shared" si="2"/>
        <v>90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/>
      <c r="G45" s="116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107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/>
      <c r="G46" s="116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107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116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107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116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107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59">
        <v>8</v>
      </c>
      <c r="E49" s="8">
        <f t="shared" si="0"/>
        <v>228</v>
      </c>
      <c r="F49" s="59">
        <v>5</v>
      </c>
      <c r="G49" s="116">
        <f t="shared" si="1"/>
        <v>95</v>
      </c>
      <c r="H49" s="160"/>
      <c r="I49" s="161"/>
      <c r="J49" s="161"/>
      <c r="K49" s="161"/>
      <c r="L49" s="161"/>
      <c r="M49" s="161"/>
      <c r="N49" s="161"/>
      <c r="O49" s="162"/>
      <c r="P49" s="107">
        <f t="shared" si="2"/>
        <v>323</v>
      </c>
      <c r="Q49" s="10">
        <f t="shared" si="3"/>
        <v>304</v>
      </c>
    </row>
    <row r="50" spans="1:17" ht="17.25">
      <c r="A50" s="4"/>
      <c r="B50" s="5" t="s">
        <v>51</v>
      </c>
      <c r="C50" s="6">
        <v>38</v>
      </c>
      <c r="D50" s="7"/>
      <c r="E50" s="8">
        <f t="shared" si="0"/>
        <v>0</v>
      </c>
      <c r="F50" s="7"/>
      <c r="G50" s="116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107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7"/>
      <c r="E51" s="8">
        <f t="shared" si="0"/>
        <v>0</v>
      </c>
      <c r="F51" s="7"/>
      <c r="G51" s="116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107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59">
        <v>1</v>
      </c>
      <c r="E52" s="8">
        <f t="shared" si="0"/>
        <v>31.5</v>
      </c>
      <c r="F52" s="7"/>
      <c r="G52" s="116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107">
        <f t="shared" si="2"/>
        <v>31.5</v>
      </c>
      <c r="Q52" s="10">
        <f t="shared" si="3"/>
        <v>42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116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107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116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107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/>
      <c r="G55" s="116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107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116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107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/>
      <c r="E57" s="8">
        <f t="shared" si="0"/>
        <v>0</v>
      </c>
      <c r="F57" s="7"/>
      <c r="G57" s="116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107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116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107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59">
        <v>25</v>
      </c>
      <c r="G59" s="116">
        <f t="shared" si="1"/>
        <v>812.5</v>
      </c>
      <c r="H59" s="160"/>
      <c r="I59" s="161"/>
      <c r="J59" s="161"/>
      <c r="K59" s="161"/>
      <c r="L59" s="161"/>
      <c r="M59" s="161"/>
      <c r="N59" s="161"/>
      <c r="O59" s="162"/>
      <c r="P59" s="107">
        <f t="shared" si="2"/>
        <v>812.5</v>
      </c>
      <c r="Q59" s="10">
        <f t="shared" si="3"/>
        <v>0</v>
      </c>
    </row>
    <row r="60" spans="1:17" ht="17.25">
      <c r="A60" s="4"/>
      <c r="B60" s="5" t="s">
        <v>86</v>
      </c>
      <c r="C60" s="116">
        <v>100</v>
      </c>
      <c r="D60" s="7"/>
      <c r="E60" s="8">
        <f t="shared" si="0"/>
        <v>0</v>
      </c>
      <c r="F60" s="7"/>
      <c r="G60" s="116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107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116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107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/>
      <c r="E62" s="8">
        <f t="shared" si="0"/>
        <v>0</v>
      </c>
      <c r="F62" s="7"/>
      <c r="G62" s="116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107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116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107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/>
      <c r="E64" s="8">
        <f t="shared" si="0"/>
        <v>0</v>
      </c>
      <c r="F64" s="7"/>
      <c r="G64" s="116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107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116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107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116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107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116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107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116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107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116">
        <v>75</v>
      </c>
      <c r="D69" s="7"/>
      <c r="E69" s="8">
        <f t="shared" si="0"/>
        <v>0</v>
      </c>
      <c r="F69" s="7"/>
      <c r="G69" s="116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107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1</v>
      </c>
      <c r="E70" s="8">
        <f t="shared" si="0"/>
        <v>67.5</v>
      </c>
      <c r="F70" s="7"/>
      <c r="G70" s="116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107">
        <f t="shared" si="2"/>
        <v>67.5</v>
      </c>
      <c r="Q70" s="10">
        <f t="shared" si="3"/>
        <v>90</v>
      </c>
    </row>
    <row r="71" spans="1:17" ht="17.25">
      <c r="A71" s="4"/>
      <c r="B71" s="5" t="s">
        <v>84</v>
      </c>
      <c r="C71" s="116">
        <v>120</v>
      </c>
      <c r="D71" s="7"/>
      <c r="E71" s="8">
        <f t="shared" si="0"/>
        <v>0</v>
      </c>
      <c r="F71" s="7"/>
      <c r="G71" s="116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107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116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107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116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107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112">
        <v>80</v>
      </c>
      <c r="D74" s="7"/>
      <c r="E74" s="8">
        <f t="shared" si="4"/>
        <v>0</v>
      </c>
      <c r="F74" s="7"/>
      <c r="G74" s="116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107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116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107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116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107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/>
      <c r="G77" s="116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107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116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107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116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107">
        <f t="shared" si="6"/>
        <v>0</v>
      </c>
      <c r="Q79" s="10">
        <f t="shared" si="7"/>
        <v>0</v>
      </c>
    </row>
    <row r="80" spans="1:17" ht="17.25">
      <c r="A80" s="116"/>
      <c r="B80" s="5" t="s">
        <v>77</v>
      </c>
      <c r="C80" s="111">
        <v>100</v>
      </c>
      <c r="D80" s="7"/>
      <c r="E80" s="8">
        <f t="shared" si="4"/>
        <v>0</v>
      </c>
      <c r="F80" s="7"/>
      <c r="G80" s="116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107">
        <f t="shared" si="6"/>
        <v>0</v>
      </c>
      <c r="Q80" s="10">
        <f t="shared" si="7"/>
        <v>0</v>
      </c>
    </row>
    <row r="81" spans="1:17" ht="17.25">
      <c r="A81" s="116"/>
      <c r="B81" s="5" t="s">
        <v>78</v>
      </c>
      <c r="C81" s="111">
        <v>150</v>
      </c>
      <c r="D81" s="7"/>
      <c r="E81" s="8">
        <f t="shared" si="4"/>
        <v>0</v>
      </c>
      <c r="F81" s="7"/>
      <c r="G81" s="116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107">
        <f t="shared" si="6"/>
        <v>0</v>
      </c>
      <c r="Q81" s="10">
        <f t="shared" si="7"/>
        <v>0</v>
      </c>
    </row>
    <row r="82" spans="1:17" ht="17.25">
      <c r="A82" s="116"/>
      <c r="B82" s="5" t="s">
        <v>80</v>
      </c>
      <c r="C82" s="116">
        <v>40</v>
      </c>
      <c r="D82" s="7"/>
      <c r="E82" s="8">
        <f t="shared" si="4"/>
        <v>0</v>
      </c>
      <c r="F82" s="7"/>
      <c r="G82" s="116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107">
        <f t="shared" si="6"/>
        <v>0</v>
      </c>
      <c r="Q82" s="10">
        <f t="shared" si="7"/>
        <v>0</v>
      </c>
    </row>
    <row r="83" spans="1:17" ht="17.25">
      <c r="A83" s="116"/>
      <c r="B83" s="5" t="s">
        <v>82</v>
      </c>
      <c r="C83" s="116">
        <v>45</v>
      </c>
      <c r="D83" s="7"/>
      <c r="E83" s="8">
        <f t="shared" si="4"/>
        <v>0</v>
      </c>
      <c r="F83" s="7"/>
      <c r="G83" s="116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107">
        <f t="shared" si="6"/>
        <v>0</v>
      </c>
      <c r="Q83" s="10">
        <f t="shared" si="7"/>
        <v>0</v>
      </c>
    </row>
    <row r="84" spans="1:17" ht="17.25">
      <c r="A84" s="116"/>
      <c r="B84" s="5" t="s">
        <v>129</v>
      </c>
      <c r="C84" s="116"/>
      <c r="D84" s="7"/>
      <c r="E84" s="8">
        <f t="shared" si="4"/>
        <v>0</v>
      </c>
      <c r="F84" s="7"/>
      <c r="G84" s="116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107">
        <f t="shared" si="6"/>
        <v>0</v>
      </c>
      <c r="Q84" s="10">
        <f t="shared" si="7"/>
        <v>0</v>
      </c>
    </row>
    <row r="85" spans="1:17" ht="17.25">
      <c r="A85" s="110"/>
      <c r="B85" s="5" t="s">
        <v>129</v>
      </c>
      <c r="C85" s="116"/>
      <c r="D85" s="7"/>
      <c r="E85" s="8">
        <f t="shared" si="4"/>
        <v>0</v>
      </c>
      <c r="F85" s="7"/>
      <c r="G85" s="116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107">
        <f t="shared" si="6"/>
        <v>0</v>
      </c>
      <c r="Q85" s="10">
        <f t="shared" si="7"/>
        <v>0</v>
      </c>
    </row>
    <row r="86" spans="1:17" ht="17.25">
      <c r="A86" s="110"/>
      <c r="B86" s="5" t="s">
        <v>129</v>
      </c>
      <c r="C86" s="116"/>
      <c r="D86" s="7"/>
      <c r="E86" s="8">
        <f t="shared" si="4"/>
        <v>0</v>
      </c>
      <c r="F86" s="7"/>
      <c r="G86" s="116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107">
        <f t="shared" si="6"/>
        <v>0</v>
      </c>
      <c r="Q86" s="10">
        <f t="shared" si="7"/>
        <v>0</v>
      </c>
    </row>
    <row r="87" spans="1:17" ht="17.25">
      <c r="A87" s="110"/>
      <c r="B87" s="5" t="s">
        <v>129</v>
      </c>
      <c r="C87" s="116"/>
      <c r="D87" s="7"/>
      <c r="E87" s="8">
        <f t="shared" si="4"/>
        <v>0</v>
      </c>
      <c r="F87" s="7"/>
      <c r="G87" s="116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107">
        <f t="shared" si="6"/>
        <v>0</v>
      </c>
      <c r="Q87" s="10">
        <f t="shared" si="7"/>
        <v>0</v>
      </c>
    </row>
    <row r="88" spans="1:17" ht="17.25">
      <c r="A88" s="110"/>
      <c r="B88" s="5" t="s">
        <v>129</v>
      </c>
      <c r="C88" s="116"/>
      <c r="D88" s="7"/>
      <c r="E88" s="8">
        <f t="shared" si="4"/>
        <v>0</v>
      </c>
      <c r="F88" s="7"/>
      <c r="G88" s="116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107">
        <f t="shared" si="6"/>
        <v>0</v>
      </c>
      <c r="Q88" s="10">
        <f t="shared" si="7"/>
        <v>0</v>
      </c>
    </row>
    <row r="89" spans="1:17">
      <c r="A89" s="151" t="s">
        <v>89</v>
      </c>
      <c r="B89" s="152"/>
      <c r="C89" s="153"/>
      <c r="D89" s="12">
        <f>SUM(D7:D88)</f>
        <v>191</v>
      </c>
      <c r="E89" s="12">
        <f t="shared" ref="E89:G89" si="8">SUM(E7:E88)</f>
        <v>11046</v>
      </c>
      <c r="F89" s="12">
        <f t="shared" si="8"/>
        <v>646</v>
      </c>
      <c r="G89" s="12">
        <f t="shared" si="8"/>
        <v>21802.5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32848.5</v>
      </c>
      <c r="Q89" s="12">
        <f t="shared" si="9"/>
        <v>14728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113"/>
      <c r="B91" s="114"/>
      <c r="C91" s="114"/>
      <c r="D91" s="17"/>
      <c r="E91" s="17"/>
      <c r="F91" s="17"/>
      <c r="G91" s="17"/>
      <c r="H91" s="33" t="s">
        <v>91</v>
      </c>
      <c r="I91" s="116" t="s">
        <v>8</v>
      </c>
      <c r="J91" s="33" t="s">
        <v>92</v>
      </c>
      <c r="K91" s="116" t="s">
        <v>10</v>
      </c>
      <c r="L91" s="17"/>
      <c r="M91" s="17"/>
      <c r="N91" s="17"/>
      <c r="O91" s="17"/>
      <c r="P91" s="114"/>
      <c r="Q91" s="115"/>
    </row>
    <row r="92" spans="1:17" ht="17.25">
      <c r="A92" s="19"/>
      <c r="B92" s="109" t="s">
        <v>93</v>
      </c>
      <c r="C92" s="116">
        <v>110</v>
      </c>
      <c r="D92" s="163"/>
      <c r="E92" s="164"/>
      <c r="F92" s="164"/>
      <c r="G92" s="165"/>
      <c r="H92" s="7"/>
      <c r="I92" s="8">
        <f>H92*C92*0.75</f>
        <v>0</v>
      </c>
      <c r="J92" s="7"/>
      <c r="K92" s="8">
        <f>J92*C92*0.5</f>
        <v>0</v>
      </c>
      <c r="L92" s="169"/>
      <c r="M92" s="170"/>
      <c r="N92" s="170"/>
      <c r="O92" s="171"/>
      <c r="P92" s="107">
        <f>K92+I92</f>
        <v>0</v>
      </c>
      <c r="Q92" s="10">
        <f>H92*C92</f>
        <v>0</v>
      </c>
    </row>
    <row r="93" spans="1:17" ht="17.25">
      <c r="A93" s="19"/>
      <c r="B93" s="109" t="s">
        <v>94</v>
      </c>
      <c r="C93" s="116">
        <v>120</v>
      </c>
      <c r="D93" s="166"/>
      <c r="E93" s="167"/>
      <c r="F93" s="167"/>
      <c r="G93" s="168"/>
      <c r="H93" s="7"/>
      <c r="I93" s="8">
        <f t="shared" ref="I93:I111" si="10">H93*C93*0.75</f>
        <v>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107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109" t="s">
        <v>95</v>
      </c>
      <c r="C94" s="116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107">
        <f t="shared" si="12"/>
        <v>0</v>
      </c>
      <c r="Q94" s="10">
        <f t="shared" si="13"/>
        <v>0</v>
      </c>
    </row>
    <row r="95" spans="1:17" ht="17.25">
      <c r="A95" s="19"/>
      <c r="B95" s="109" t="s">
        <v>96</v>
      </c>
      <c r="C95" s="116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107">
        <f t="shared" si="12"/>
        <v>0</v>
      </c>
      <c r="Q95" s="10">
        <f t="shared" si="13"/>
        <v>0</v>
      </c>
    </row>
    <row r="96" spans="1:17" ht="17.25">
      <c r="A96" s="19"/>
      <c r="B96" s="109" t="s">
        <v>97</v>
      </c>
      <c r="C96" s="116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107">
        <f t="shared" si="12"/>
        <v>0</v>
      </c>
      <c r="Q96" s="10">
        <f t="shared" si="13"/>
        <v>0</v>
      </c>
    </row>
    <row r="97" spans="1:17" ht="17.25">
      <c r="A97" s="19"/>
      <c r="B97" s="109" t="s">
        <v>98</v>
      </c>
      <c r="C97" s="116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107">
        <f t="shared" si="12"/>
        <v>0</v>
      </c>
      <c r="Q97" s="10">
        <f t="shared" si="13"/>
        <v>0</v>
      </c>
    </row>
    <row r="98" spans="1:17" ht="17.25">
      <c r="A98" s="19"/>
      <c r="B98" s="109" t="s">
        <v>99</v>
      </c>
      <c r="C98" s="116">
        <v>125</v>
      </c>
      <c r="D98" s="166"/>
      <c r="E98" s="167"/>
      <c r="F98" s="167"/>
      <c r="G98" s="168"/>
      <c r="H98" s="7"/>
      <c r="I98" s="8">
        <f t="shared" si="10"/>
        <v>0</v>
      </c>
      <c r="J98" s="7">
        <v>1</v>
      </c>
      <c r="K98" s="8">
        <f t="shared" si="11"/>
        <v>62.5</v>
      </c>
      <c r="L98" s="172"/>
      <c r="M98" s="173"/>
      <c r="N98" s="173"/>
      <c r="O98" s="174"/>
      <c r="P98" s="107">
        <f t="shared" si="12"/>
        <v>62.5</v>
      </c>
      <c r="Q98" s="10">
        <f t="shared" si="13"/>
        <v>0</v>
      </c>
    </row>
    <row r="99" spans="1:17" ht="17.25">
      <c r="A99" s="19"/>
      <c r="B99" s="109" t="s">
        <v>100</v>
      </c>
      <c r="C99" s="116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107">
        <f t="shared" si="12"/>
        <v>0</v>
      </c>
      <c r="Q99" s="10">
        <f t="shared" si="13"/>
        <v>0</v>
      </c>
    </row>
    <row r="100" spans="1:17" ht="17.25">
      <c r="A100" s="19"/>
      <c r="B100" s="109" t="s">
        <v>101</v>
      </c>
      <c r="C100" s="116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107">
        <f t="shared" si="12"/>
        <v>0</v>
      </c>
      <c r="Q100" s="10">
        <f t="shared" si="13"/>
        <v>0</v>
      </c>
    </row>
    <row r="101" spans="1:17" ht="17.25">
      <c r="A101" s="19"/>
      <c r="B101" s="109" t="s">
        <v>102</v>
      </c>
      <c r="C101" s="116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107">
        <f t="shared" si="12"/>
        <v>0</v>
      </c>
      <c r="Q101" s="10">
        <f t="shared" si="13"/>
        <v>0</v>
      </c>
    </row>
    <row r="102" spans="1:17" ht="17.25">
      <c r="A102" s="19"/>
      <c r="B102" s="109" t="s">
        <v>107</v>
      </c>
      <c r="C102" s="116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107">
        <f t="shared" si="12"/>
        <v>0</v>
      </c>
      <c r="Q102" s="10">
        <f t="shared" si="13"/>
        <v>0</v>
      </c>
    </row>
    <row r="103" spans="1:17" ht="17.25">
      <c r="A103" s="19"/>
      <c r="B103" s="109" t="s">
        <v>103</v>
      </c>
      <c r="C103" s="116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107">
        <f t="shared" si="12"/>
        <v>0</v>
      </c>
      <c r="Q103" s="10">
        <f t="shared" si="13"/>
        <v>0</v>
      </c>
    </row>
    <row r="104" spans="1:17" ht="17.25">
      <c r="A104" s="19"/>
      <c r="B104" s="109" t="s">
        <v>104</v>
      </c>
      <c r="C104" s="116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107">
        <f t="shared" si="12"/>
        <v>0</v>
      </c>
      <c r="Q104" s="10">
        <f t="shared" si="13"/>
        <v>0</v>
      </c>
    </row>
    <row r="105" spans="1:17" ht="17.25">
      <c r="A105" s="19"/>
      <c r="B105" s="109" t="s">
        <v>108</v>
      </c>
      <c r="C105" s="116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107">
        <f t="shared" si="12"/>
        <v>0</v>
      </c>
      <c r="Q105" s="10">
        <f t="shared" si="13"/>
        <v>0</v>
      </c>
    </row>
    <row r="106" spans="1:17" ht="17.25">
      <c r="A106" s="19"/>
      <c r="B106" s="109" t="s">
        <v>109</v>
      </c>
      <c r="C106" s="116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107">
        <f t="shared" si="12"/>
        <v>0</v>
      </c>
      <c r="Q106" s="10">
        <f t="shared" si="13"/>
        <v>0</v>
      </c>
    </row>
    <row r="107" spans="1:17" ht="17.25">
      <c r="A107" s="19"/>
      <c r="B107" s="109" t="s">
        <v>105</v>
      </c>
      <c r="C107" s="116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107">
        <f t="shared" si="12"/>
        <v>0</v>
      </c>
      <c r="Q107" s="10">
        <f t="shared" si="13"/>
        <v>0</v>
      </c>
    </row>
    <row r="108" spans="1:17" ht="17.25">
      <c r="A108" s="19"/>
      <c r="B108" s="109" t="s">
        <v>106</v>
      </c>
      <c r="C108" s="116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107">
        <f t="shared" si="12"/>
        <v>0</v>
      </c>
      <c r="Q108" s="10">
        <f t="shared" si="13"/>
        <v>0</v>
      </c>
    </row>
    <row r="109" spans="1:17" ht="17.25">
      <c r="A109" s="19"/>
      <c r="B109" s="109" t="s">
        <v>129</v>
      </c>
      <c r="C109" s="116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107">
        <f t="shared" si="12"/>
        <v>0</v>
      </c>
      <c r="Q109" s="10">
        <f t="shared" si="13"/>
        <v>0</v>
      </c>
    </row>
    <row r="110" spans="1:17" ht="17.25">
      <c r="A110" s="19"/>
      <c r="B110" s="109" t="s">
        <v>129</v>
      </c>
      <c r="C110" s="116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107">
        <f t="shared" si="12"/>
        <v>0</v>
      </c>
      <c r="Q110" s="10">
        <f t="shared" si="13"/>
        <v>0</v>
      </c>
    </row>
    <row r="111" spans="1:17" ht="17.25">
      <c r="A111" s="19"/>
      <c r="B111" s="109" t="s">
        <v>129</v>
      </c>
      <c r="C111" s="116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107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0</v>
      </c>
      <c r="I112" s="12">
        <f>SUM(I92:I111)</f>
        <v>0</v>
      </c>
      <c r="J112" s="12">
        <f>SUM(J92:J111)</f>
        <v>1</v>
      </c>
      <c r="K112" s="12">
        <f>SUM(K92:K111)</f>
        <v>62.5</v>
      </c>
      <c r="L112" s="13"/>
      <c r="M112" s="13"/>
      <c r="N112" s="13"/>
      <c r="O112" s="13"/>
      <c r="P112" s="12">
        <f>SUM(P92:P111)</f>
        <v>62.5</v>
      </c>
      <c r="Q112" s="12">
        <f>SUM(Q92:Q111)</f>
        <v>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113"/>
      <c r="B114" s="114"/>
      <c r="C114" s="114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116" t="s">
        <v>8</v>
      </c>
      <c r="N114" s="33" t="s">
        <v>112</v>
      </c>
      <c r="O114" s="116" t="s">
        <v>10</v>
      </c>
      <c r="P114" s="114"/>
      <c r="Q114" s="115"/>
    </row>
    <row r="115" spans="1:17" ht="17.25">
      <c r="A115" s="19"/>
      <c r="B115" s="109" t="s">
        <v>113</v>
      </c>
      <c r="C115" s="116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15</v>
      </c>
      <c r="M115" s="8">
        <f>L115*C115*0.75</f>
        <v>78.75</v>
      </c>
      <c r="N115" s="7">
        <v>31</v>
      </c>
      <c r="O115" s="8">
        <f>N115*C115*0.5</f>
        <v>108.5</v>
      </c>
      <c r="P115" s="107">
        <f>O115+M115</f>
        <v>187.25</v>
      </c>
      <c r="Q115" s="10">
        <f>L115*C115</f>
        <v>105</v>
      </c>
    </row>
    <row r="116" spans="1:17" ht="17.25">
      <c r="A116" s="19"/>
      <c r="B116" s="109" t="s">
        <v>130</v>
      </c>
      <c r="C116" s="116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10</v>
      </c>
      <c r="M116" s="8">
        <f t="shared" ref="M116:M120" si="14">L116*C116*0.75</f>
        <v>90</v>
      </c>
      <c r="N116" s="7">
        <v>12</v>
      </c>
      <c r="O116" s="8">
        <f t="shared" ref="O116:O120" si="15">N116*C116*0.5</f>
        <v>72</v>
      </c>
      <c r="P116" s="107">
        <f t="shared" ref="P116:P120" si="16">O116+M116</f>
        <v>162</v>
      </c>
      <c r="Q116" s="10">
        <f t="shared" ref="Q116:Q120" si="17">L116*C116</f>
        <v>120</v>
      </c>
    </row>
    <row r="117" spans="1:17" ht="17.25">
      <c r="A117" s="19"/>
      <c r="B117" s="109" t="s">
        <v>131</v>
      </c>
      <c r="C117" s="116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5</v>
      </c>
      <c r="M117" s="8">
        <f t="shared" si="14"/>
        <v>37.5</v>
      </c>
      <c r="N117" s="7">
        <v>20</v>
      </c>
      <c r="O117" s="8">
        <f t="shared" si="15"/>
        <v>100</v>
      </c>
      <c r="P117" s="107">
        <f t="shared" si="16"/>
        <v>137.5</v>
      </c>
      <c r="Q117" s="10">
        <f t="shared" si="17"/>
        <v>50</v>
      </c>
    </row>
    <row r="118" spans="1:17" ht="28.5">
      <c r="A118" s="19"/>
      <c r="B118" s="21" t="s">
        <v>114</v>
      </c>
      <c r="C118" s="116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78</v>
      </c>
      <c r="M118" s="8">
        <f t="shared" si="14"/>
        <v>292.5</v>
      </c>
      <c r="N118" s="59">
        <v>80</v>
      </c>
      <c r="O118" s="8">
        <f t="shared" si="15"/>
        <v>200</v>
      </c>
      <c r="P118" s="107">
        <f t="shared" si="16"/>
        <v>492.5</v>
      </c>
      <c r="Q118" s="10">
        <f t="shared" si="17"/>
        <v>390</v>
      </c>
    </row>
    <row r="119" spans="1:17" ht="17.25">
      <c r="A119" s="22"/>
      <c r="B119" s="21" t="s">
        <v>115</v>
      </c>
      <c r="C119" s="116">
        <v>8</v>
      </c>
      <c r="D119" s="166"/>
      <c r="E119" s="167"/>
      <c r="F119" s="167"/>
      <c r="G119" s="167"/>
      <c r="H119" s="167"/>
      <c r="I119" s="167"/>
      <c r="J119" s="167"/>
      <c r="K119" s="168"/>
      <c r="L119" s="59">
        <v>25</v>
      </c>
      <c r="M119" s="8">
        <f t="shared" si="14"/>
        <v>150</v>
      </c>
      <c r="N119" s="59">
        <v>23</v>
      </c>
      <c r="O119" s="8">
        <f t="shared" si="15"/>
        <v>92</v>
      </c>
      <c r="P119" s="107">
        <f t="shared" si="16"/>
        <v>242</v>
      </c>
      <c r="Q119" s="10">
        <f t="shared" si="17"/>
        <v>200</v>
      </c>
    </row>
    <row r="120" spans="1:17" ht="17.25">
      <c r="A120" s="22"/>
      <c r="B120" s="21" t="s">
        <v>129</v>
      </c>
      <c r="C120" s="116"/>
      <c r="D120" s="175"/>
      <c r="E120" s="176"/>
      <c r="F120" s="176"/>
      <c r="G120" s="176"/>
      <c r="H120" s="176"/>
      <c r="I120" s="176"/>
      <c r="J120" s="176"/>
      <c r="K120" s="177"/>
      <c r="L120" s="7">
        <v>0</v>
      </c>
      <c r="M120" s="8">
        <f t="shared" si="14"/>
        <v>0</v>
      </c>
      <c r="N120" s="7">
        <v>0</v>
      </c>
      <c r="O120" s="8">
        <f t="shared" si="15"/>
        <v>0</v>
      </c>
      <c r="P120" s="107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133</v>
      </c>
      <c r="M121" s="14">
        <f t="shared" ref="M121:Q121" si="18">SUM(M115:M120)</f>
        <v>648.75</v>
      </c>
      <c r="N121" s="14">
        <f t="shared" si="18"/>
        <v>166</v>
      </c>
      <c r="O121" s="14">
        <f t="shared" si="18"/>
        <v>572.5</v>
      </c>
      <c r="P121" s="14">
        <f t="shared" si="18"/>
        <v>1221.25</v>
      </c>
      <c r="Q121" s="14">
        <f t="shared" si="18"/>
        <v>865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34132.25</v>
      </c>
      <c r="Q122" s="23">
        <f>Q89+Q112+Q121</f>
        <v>15593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12941</v>
      </c>
      <c r="Q123" s="25">
        <f>D134</f>
        <v>12941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2.6375280117456148</v>
      </c>
      <c r="Q124" s="47">
        <f>Q122/Q123</f>
        <v>1.2049300672281895</v>
      </c>
    </row>
    <row r="125" spans="1:17">
      <c r="A125" s="26"/>
      <c r="B125" s="108" t="s">
        <v>119</v>
      </c>
      <c r="C125" s="108" t="s">
        <v>120</v>
      </c>
      <c r="D125" s="108" t="s">
        <v>89</v>
      </c>
      <c r="E125" s="108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4326</v>
      </c>
      <c r="C126" s="29">
        <v>4598</v>
      </c>
      <c r="D126" s="28">
        <f>C126+B126</f>
        <v>8924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4909</v>
      </c>
      <c r="C127" s="29">
        <v>4353</v>
      </c>
      <c r="D127" s="28">
        <f>C127+B127</f>
        <v>9262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61">
        <v>6557</v>
      </c>
      <c r="C128" s="61">
        <v>3792</v>
      </c>
      <c r="D128" s="28">
        <f t="shared" ref="D128:D130" si="19">C128+B128</f>
        <v>10349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5724</v>
      </c>
      <c r="C129" s="1">
        <v>3843</v>
      </c>
      <c r="D129" s="28">
        <f t="shared" si="19"/>
        <v>9567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7303</v>
      </c>
      <c r="C130" s="1">
        <v>4300</v>
      </c>
      <c r="D130" s="28">
        <f t="shared" si="19"/>
        <v>11603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110">
        <f>SUM(B126:B130)</f>
        <v>28819</v>
      </c>
      <c r="C131" s="110">
        <f t="shared" ref="C131:D131" si="20">SUM(C126:C130)</f>
        <v>20886</v>
      </c>
      <c r="D131" s="110">
        <f t="shared" si="20"/>
        <v>49705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9941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3000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12941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06" workbookViewId="0">
      <selection activeCell="F8" sqref="F8:F26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7" width="4.5703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5703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135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57" t="s">
        <v>8</v>
      </c>
      <c r="F4" s="33" t="s">
        <v>9</v>
      </c>
      <c r="G4" s="57" t="s">
        <v>10</v>
      </c>
      <c r="H4" s="57"/>
      <c r="I4" s="57"/>
      <c r="J4" s="57"/>
      <c r="K4" s="57"/>
      <c r="L4" s="57"/>
      <c r="M4" s="57"/>
      <c r="N4" s="57"/>
      <c r="O4" s="57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57"/>
      <c r="F5" s="3">
        <v>5</v>
      </c>
      <c r="G5" s="57"/>
      <c r="H5" s="3">
        <v>6</v>
      </c>
      <c r="I5" s="57"/>
      <c r="J5" s="3">
        <v>7</v>
      </c>
      <c r="K5" s="57"/>
      <c r="L5" s="3">
        <v>8</v>
      </c>
      <c r="M5" s="57"/>
      <c r="N5" s="3">
        <v>9</v>
      </c>
      <c r="O5" s="57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/>
      <c r="G7" s="57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48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13</v>
      </c>
      <c r="G8" s="57">
        <f t="shared" ref="G8:G71" si="1">F8*C8*0.5</f>
        <v>422.5</v>
      </c>
      <c r="H8" s="160"/>
      <c r="I8" s="161"/>
      <c r="J8" s="161"/>
      <c r="K8" s="161"/>
      <c r="L8" s="161"/>
      <c r="M8" s="161"/>
      <c r="N8" s="161"/>
      <c r="O8" s="162"/>
      <c r="P8" s="48">
        <f t="shared" ref="P8:P71" si="2">G8+E8</f>
        <v>422.5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/>
      <c r="E9" s="8">
        <f t="shared" si="0"/>
        <v>0</v>
      </c>
      <c r="F9" s="7"/>
      <c r="G9" s="57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48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57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48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57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48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/>
      <c r="G12" s="57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48">
        <f t="shared" si="2"/>
        <v>0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7">
        <v>41</v>
      </c>
      <c r="E13" s="8">
        <f t="shared" si="0"/>
        <v>2306.25</v>
      </c>
      <c r="F13" s="7">
        <v>58</v>
      </c>
      <c r="G13" s="57">
        <f t="shared" si="1"/>
        <v>2175</v>
      </c>
      <c r="H13" s="160"/>
      <c r="I13" s="161"/>
      <c r="J13" s="161"/>
      <c r="K13" s="161"/>
      <c r="L13" s="161"/>
      <c r="M13" s="161"/>
      <c r="N13" s="161"/>
      <c r="O13" s="162"/>
      <c r="P13" s="48">
        <f t="shared" si="2"/>
        <v>4481.25</v>
      </c>
      <c r="Q13" s="10">
        <f t="shared" si="3"/>
        <v>3075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/>
      <c r="G14" s="57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48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/>
      <c r="E15" s="8">
        <f t="shared" si="0"/>
        <v>0</v>
      </c>
      <c r="F15" s="7"/>
      <c r="G15" s="57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48">
        <f t="shared" si="2"/>
        <v>0</v>
      </c>
      <c r="Q15" s="10">
        <f t="shared" si="3"/>
        <v>0</v>
      </c>
    </row>
    <row r="16" spans="1:17" ht="17.25">
      <c r="A16" s="4"/>
      <c r="B16" s="5" t="s">
        <v>20</v>
      </c>
      <c r="C16" s="6">
        <v>75</v>
      </c>
      <c r="D16" s="7">
        <v>7</v>
      </c>
      <c r="E16" s="8">
        <f t="shared" si="0"/>
        <v>393.75</v>
      </c>
      <c r="F16" s="7"/>
      <c r="G16" s="57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48">
        <f t="shared" si="2"/>
        <v>393.75</v>
      </c>
      <c r="Q16" s="10">
        <f t="shared" si="3"/>
        <v>525</v>
      </c>
    </row>
    <row r="17" spans="1:17" ht="17.25">
      <c r="A17" s="4"/>
      <c r="B17" s="5" t="s">
        <v>21</v>
      </c>
      <c r="C17" s="6">
        <v>82</v>
      </c>
      <c r="D17" s="58"/>
      <c r="E17" s="8">
        <f t="shared" si="0"/>
        <v>0</v>
      </c>
      <c r="F17" s="58"/>
      <c r="G17" s="57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48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/>
      <c r="E18" s="8">
        <f t="shared" si="0"/>
        <v>0</v>
      </c>
      <c r="F18" s="58"/>
      <c r="G18" s="57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48">
        <f t="shared" si="2"/>
        <v>0</v>
      </c>
      <c r="Q18" s="10">
        <f t="shared" si="3"/>
        <v>0</v>
      </c>
    </row>
    <row r="19" spans="1:17" ht="17.25">
      <c r="A19" s="4"/>
      <c r="B19" s="5" t="s">
        <v>23</v>
      </c>
      <c r="C19" s="6">
        <v>110</v>
      </c>
      <c r="D19" s="58">
        <v>1</v>
      </c>
      <c r="E19" s="8">
        <f t="shared" si="0"/>
        <v>82.5</v>
      </c>
      <c r="F19" s="58"/>
      <c r="G19" s="57">
        <f t="shared" si="1"/>
        <v>0</v>
      </c>
      <c r="H19" s="160"/>
      <c r="I19" s="161"/>
      <c r="J19" s="161"/>
      <c r="K19" s="161"/>
      <c r="L19" s="161"/>
      <c r="M19" s="161"/>
      <c r="N19" s="161"/>
      <c r="O19" s="162"/>
      <c r="P19" s="48">
        <f t="shared" si="2"/>
        <v>82.5</v>
      </c>
      <c r="Q19" s="10">
        <f t="shared" si="3"/>
        <v>110</v>
      </c>
    </row>
    <row r="20" spans="1:17" ht="17.25">
      <c r="A20" s="4"/>
      <c r="B20" s="5" t="s">
        <v>83</v>
      </c>
      <c r="C20" s="57">
        <v>110</v>
      </c>
      <c r="D20" s="7"/>
      <c r="E20" s="8">
        <f t="shared" si="0"/>
        <v>0</v>
      </c>
      <c r="F20" s="7"/>
      <c r="G20" s="57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48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57">
        <v>150</v>
      </c>
      <c r="D21" s="7"/>
      <c r="E21" s="8">
        <f t="shared" si="0"/>
        <v>0</v>
      </c>
      <c r="F21" s="7"/>
      <c r="G21" s="57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48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7"/>
      <c r="G22" s="57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48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/>
      <c r="G23" s="57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48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57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48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7"/>
      <c r="G25" s="57">
        <f t="shared" si="1"/>
        <v>0</v>
      </c>
      <c r="H25" s="160"/>
      <c r="I25" s="161"/>
      <c r="J25" s="161"/>
      <c r="K25" s="161"/>
      <c r="L25" s="161"/>
      <c r="M25" s="161"/>
      <c r="N25" s="161"/>
      <c r="O25" s="162"/>
      <c r="P25" s="48">
        <f t="shared" si="2"/>
        <v>0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>
        <v>2</v>
      </c>
      <c r="G26" s="57">
        <f t="shared" si="1"/>
        <v>78</v>
      </c>
      <c r="H26" s="160"/>
      <c r="I26" s="161"/>
      <c r="J26" s="161"/>
      <c r="K26" s="161"/>
      <c r="L26" s="161"/>
      <c r="M26" s="161"/>
      <c r="N26" s="161"/>
      <c r="O26" s="162"/>
      <c r="P26" s="48">
        <f t="shared" si="2"/>
        <v>78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57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48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/>
      <c r="G28" s="57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48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/>
      <c r="G29" s="57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48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57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48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57">
        <v>120</v>
      </c>
      <c r="D31" s="7"/>
      <c r="E31" s="8">
        <f t="shared" si="0"/>
        <v>0</v>
      </c>
      <c r="F31" s="7"/>
      <c r="G31" s="57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48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57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48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57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48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57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48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/>
      <c r="E35" s="8">
        <f t="shared" si="0"/>
        <v>0</v>
      </c>
      <c r="F35" s="7"/>
      <c r="G35" s="57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48">
        <f t="shared" si="2"/>
        <v>0</v>
      </c>
      <c r="Q35" s="10">
        <f t="shared" si="3"/>
        <v>0</v>
      </c>
    </row>
    <row r="36" spans="1:17" ht="17.25">
      <c r="A36" s="4"/>
      <c r="B36" s="5" t="s">
        <v>37</v>
      </c>
      <c r="C36" s="6">
        <v>165</v>
      </c>
      <c r="D36" s="7"/>
      <c r="E36" s="8">
        <f t="shared" si="0"/>
        <v>0</v>
      </c>
      <c r="F36" s="7"/>
      <c r="G36" s="57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48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57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48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57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48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57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48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57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48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57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48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57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48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57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48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/>
      <c r="G44" s="57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48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/>
      <c r="G45" s="57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48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/>
      <c r="G46" s="57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48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57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48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57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48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/>
      <c r="E49" s="8">
        <f t="shared" si="0"/>
        <v>0</v>
      </c>
      <c r="F49" s="7"/>
      <c r="G49" s="57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48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7"/>
      <c r="E50" s="8">
        <f t="shared" si="0"/>
        <v>0</v>
      </c>
      <c r="F50" s="7"/>
      <c r="G50" s="57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48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7"/>
      <c r="E51" s="8">
        <f t="shared" si="0"/>
        <v>0</v>
      </c>
      <c r="F51" s="7"/>
      <c r="G51" s="57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48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/>
      <c r="E52" s="8">
        <f t="shared" si="0"/>
        <v>0</v>
      </c>
      <c r="F52" s="7"/>
      <c r="G52" s="57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48">
        <f t="shared" si="2"/>
        <v>0</v>
      </c>
      <c r="Q52" s="10">
        <f t="shared" si="3"/>
        <v>0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57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48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>
        <v>2</v>
      </c>
      <c r="E54" s="8">
        <f t="shared" si="0"/>
        <v>61.5</v>
      </c>
      <c r="F54" s="7"/>
      <c r="G54" s="57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48">
        <f t="shared" si="2"/>
        <v>61.5</v>
      </c>
      <c r="Q54" s="10">
        <f t="shared" si="3"/>
        <v>82</v>
      </c>
    </row>
    <row r="55" spans="1:17" ht="17.25">
      <c r="A55" s="4"/>
      <c r="B55" s="5" t="s">
        <v>56</v>
      </c>
      <c r="C55" s="6">
        <v>25</v>
      </c>
      <c r="D55" s="7">
        <v>2</v>
      </c>
      <c r="E55" s="8">
        <f t="shared" si="0"/>
        <v>37.5</v>
      </c>
      <c r="F55" s="7">
        <v>3</v>
      </c>
      <c r="G55" s="57">
        <f t="shared" si="1"/>
        <v>37.5</v>
      </c>
      <c r="H55" s="160"/>
      <c r="I55" s="161"/>
      <c r="J55" s="161"/>
      <c r="K55" s="161"/>
      <c r="L55" s="161"/>
      <c r="M55" s="161"/>
      <c r="N55" s="161"/>
      <c r="O55" s="162"/>
      <c r="P55" s="48">
        <f t="shared" si="2"/>
        <v>75</v>
      </c>
      <c r="Q55" s="10">
        <f t="shared" si="3"/>
        <v>50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57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48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/>
      <c r="E57" s="8">
        <f t="shared" si="0"/>
        <v>0</v>
      </c>
      <c r="F57" s="59">
        <v>1</v>
      </c>
      <c r="G57" s="57">
        <f t="shared" si="1"/>
        <v>14</v>
      </c>
      <c r="H57" s="160"/>
      <c r="I57" s="161"/>
      <c r="J57" s="161"/>
      <c r="K57" s="161"/>
      <c r="L57" s="161"/>
      <c r="M57" s="161"/>
      <c r="N57" s="161"/>
      <c r="O57" s="162"/>
      <c r="P57" s="48">
        <f t="shared" si="2"/>
        <v>14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57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48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>
        <v>2</v>
      </c>
      <c r="G59" s="57">
        <f t="shared" si="1"/>
        <v>65</v>
      </c>
      <c r="H59" s="160"/>
      <c r="I59" s="161"/>
      <c r="J59" s="161"/>
      <c r="K59" s="161"/>
      <c r="L59" s="161"/>
      <c r="M59" s="161"/>
      <c r="N59" s="161"/>
      <c r="O59" s="162"/>
      <c r="P59" s="48">
        <f t="shared" si="2"/>
        <v>65</v>
      </c>
      <c r="Q59" s="10">
        <f t="shared" si="3"/>
        <v>0</v>
      </c>
    </row>
    <row r="60" spans="1:17" ht="17.25">
      <c r="A60" s="4"/>
      <c r="B60" s="5" t="s">
        <v>86</v>
      </c>
      <c r="C60" s="57">
        <v>100</v>
      </c>
      <c r="D60" s="7"/>
      <c r="E60" s="8">
        <f t="shared" si="0"/>
        <v>0</v>
      </c>
      <c r="F60" s="7"/>
      <c r="G60" s="57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48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57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48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/>
      <c r="E62" s="8">
        <f t="shared" si="0"/>
        <v>0</v>
      </c>
      <c r="F62" s="7"/>
      <c r="G62" s="57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48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57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48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/>
      <c r="E64" s="8">
        <f t="shared" si="0"/>
        <v>0</v>
      </c>
      <c r="F64" s="7"/>
      <c r="G64" s="57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48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57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48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57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48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57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48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57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48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57">
        <v>75</v>
      </c>
      <c r="D69" s="7"/>
      <c r="E69" s="8">
        <f t="shared" si="0"/>
        <v>0</v>
      </c>
      <c r="F69" s="7"/>
      <c r="G69" s="57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48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0"/>
        <v>0</v>
      </c>
      <c r="F70" s="7"/>
      <c r="G70" s="57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48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57">
        <v>120</v>
      </c>
      <c r="D71" s="7"/>
      <c r="E71" s="8">
        <f t="shared" si="0"/>
        <v>0</v>
      </c>
      <c r="F71" s="7"/>
      <c r="G71" s="57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48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57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48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57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48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53">
        <v>80</v>
      </c>
      <c r="D74" s="7"/>
      <c r="E74" s="8">
        <f t="shared" si="4"/>
        <v>0</v>
      </c>
      <c r="F74" s="7"/>
      <c r="G74" s="57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48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57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48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57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48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/>
      <c r="G77" s="57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48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57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48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57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48">
        <f t="shared" si="6"/>
        <v>0</v>
      </c>
      <c r="Q79" s="10">
        <f t="shared" si="7"/>
        <v>0</v>
      </c>
    </row>
    <row r="80" spans="1:17" ht="17.25">
      <c r="A80" s="57"/>
      <c r="B80" s="5" t="s">
        <v>77</v>
      </c>
      <c r="C80" s="52">
        <v>100</v>
      </c>
      <c r="D80" s="7"/>
      <c r="E80" s="8">
        <f t="shared" si="4"/>
        <v>0</v>
      </c>
      <c r="F80" s="7"/>
      <c r="G80" s="57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48">
        <f t="shared" si="6"/>
        <v>0</v>
      </c>
      <c r="Q80" s="10">
        <f t="shared" si="7"/>
        <v>0</v>
      </c>
    </row>
    <row r="81" spans="1:17" ht="17.25">
      <c r="A81" s="57"/>
      <c r="B81" s="5" t="s">
        <v>78</v>
      </c>
      <c r="C81" s="52">
        <v>150</v>
      </c>
      <c r="D81" s="7"/>
      <c r="E81" s="8">
        <f t="shared" si="4"/>
        <v>0</v>
      </c>
      <c r="F81" s="7"/>
      <c r="G81" s="57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48">
        <f t="shared" si="6"/>
        <v>0</v>
      </c>
      <c r="Q81" s="10">
        <f t="shared" si="7"/>
        <v>0</v>
      </c>
    </row>
    <row r="82" spans="1:17" ht="17.25">
      <c r="A82" s="57"/>
      <c r="B82" s="5" t="s">
        <v>80</v>
      </c>
      <c r="C82" s="57">
        <v>40</v>
      </c>
      <c r="D82" s="7"/>
      <c r="E82" s="8">
        <f t="shared" si="4"/>
        <v>0</v>
      </c>
      <c r="F82" s="7"/>
      <c r="G82" s="57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48">
        <f t="shared" si="6"/>
        <v>0</v>
      </c>
      <c r="Q82" s="10">
        <f t="shared" si="7"/>
        <v>0</v>
      </c>
    </row>
    <row r="83" spans="1:17" ht="17.25">
      <c r="A83" s="57"/>
      <c r="B83" s="5" t="s">
        <v>82</v>
      </c>
      <c r="C83" s="57">
        <v>45</v>
      </c>
      <c r="D83" s="7">
        <v>1</v>
      </c>
      <c r="E83" s="8">
        <f t="shared" si="4"/>
        <v>33.75</v>
      </c>
      <c r="F83" s="7"/>
      <c r="G83" s="57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48">
        <f t="shared" si="6"/>
        <v>33.75</v>
      </c>
      <c r="Q83" s="10">
        <f t="shared" si="7"/>
        <v>45</v>
      </c>
    </row>
    <row r="84" spans="1:17" ht="17.25">
      <c r="A84" s="57"/>
      <c r="B84" s="5" t="s">
        <v>129</v>
      </c>
      <c r="C84" s="57"/>
      <c r="D84" s="7"/>
      <c r="E84" s="8">
        <f t="shared" si="4"/>
        <v>0</v>
      </c>
      <c r="F84" s="7"/>
      <c r="G84" s="57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48">
        <f t="shared" si="6"/>
        <v>0</v>
      </c>
      <c r="Q84" s="10">
        <f t="shared" si="7"/>
        <v>0</v>
      </c>
    </row>
    <row r="85" spans="1:17" ht="17.25">
      <c r="A85" s="51"/>
      <c r="B85" s="5" t="s">
        <v>129</v>
      </c>
      <c r="C85" s="57"/>
      <c r="D85" s="7"/>
      <c r="E85" s="8">
        <f t="shared" si="4"/>
        <v>0</v>
      </c>
      <c r="F85" s="7"/>
      <c r="G85" s="57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48">
        <f t="shared" si="6"/>
        <v>0</v>
      </c>
      <c r="Q85" s="10">
        <f t="shared" si="7"/>
        <v>0</v>
      </c>
    </row>
    <row r="86" spans="1:17" ht="17.25">
      <c r="A86" s="51"/>
      <c r="B86" s="5" t="s">
        <v>129</v>
      </c>
      <c r="C86" s="57"/>
      <c r="D86" s="7"/>
      <c r="E86" s="8">
        <f t="shared" si="4"/>
        <v>0</v>
      </c>
      <c r="F86" s="7"/>
      <c r="G86" s="57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48">
        <f t="shared" si="6"/>
        <v>0</v>
      </c>
      <c r="Q86" s="10">
        <f t="shared" si="7"/>
        <v>0</v>
      </c>
    </row>
    <row r="87" spans="1:17" ht="17.25">
      <c r="A87" s="51"/>
      <c r="B87" s="5" t="s">
        <v>129</v>
      </c>
      <c r="C87" s="57"/>
      <c r="D87" s="7"/>
      <c r="E87" s="8">
        <f t="shared" si="4"/>
        <v>0</v>
      </c>
      <c r="F87" s="7"/>
      <c r="G87" s="57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48">
        <f t="shared" si="6"/>
        <v>0</v>
      </c>
      <c r="Q87" s="10">
        <f t="shared" si="7"/>
        <v>0</v>
      </c>
    </row>
    <row r="88" spans="1:17" ht="17.25">
      <c r="A88" s="51"/>
      <c r="B88" s="5" t="s">
        <v>129</v>
      </c>
      <c r="C88" s="57"/>
      <c r="D88" s="7"/>
      <c r="E88" s="8">
        <f t="shared" si="4"/>
        <v>0</v>
      </c>
      <c r="F88" s="7"/>
      <c r="G88" s="57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48">
        <f t="shared" si="6"/>
        <v>0</v>
      </c>
      <c r="Q88" s="10">
        <f t="shared" si="7"/>
        <v>0</v>
      </c>
    </row>
    <row r="89" spans="1:17">
      <c r="A89" s="151" t="s">
        <v>89</v>
      </c>
      <c r="B89" s="152"/>
      <c r="C89" s="153"/>
      <c r="D89" s="12">
        <f>SUM(D7:D88)</f>
        <v>54</v>
      </c>
      <c r="E89" s="12">
        <f t="shared" ref="E89:G89" si="8">SUM(E7:E88)</f>
        <v>2915.25</v>
      </c>
      <c r="F89" s="12">
        <f t="shared" si="8"/>
        <v>79</v>
      </c>
      <c r="G89" s="12">
        <f t="shared" si="8"/>
        <v>2792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5707.25</v>
      </c>
      <c r="Q89" s="12">
        <f t="shared" si="9"/>
        <v>3887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54"/>
      <c r="B91" s="55"/>
      <c r="C91" s="55"/>
      <c r="D91" s="17"/>
      <c r="E91" s="17"/>
      <c r="F91" s="17"/>
      <c r="G91" s="17"/>
      <c r="H91" s="33" t="s">
        <v>91</v>
      </c>
      <c r="I91" s="57" t="s">
        <v>8</v>
      </c>
      <c r="J91" s="33" t="s">
        <v>92</v>
      </c>
      <c r="K91" s="57" t="s">
        <v>10</v>
      </c>
      <c r="L91" s="17"/>
      <c r="M91" s="17"/>
      <c r="N91" s="17"/>
      <c r="O91" s="17"/>
      <c r="P91" s="55"/>
      <c r="Q91" s="56"/>
    </row>
    <row r="92" spans="1:17" ht="17.25">
      <c r="A92" s="19"/>
      <c r="B92" s="50" t="s">
        <v>93</v>
      </c>
      <c r="C92" s="57">
        <v>110</v>
      </c>
      <c r="D92" s="163"/>
      <c r="E92" s="164"/>
      <c r="F92" s="164"/>
      <c r="G92" s="165"/>
      <c r="H92" s="7">
        <v>1</v>
      </c>
      <c r="I92" s="8">
        <f>H92*C92*0.75</f>
        <v>82.5</v>
      </c>
      <c r="J92" s="7"/>
      <c r="K92" s="8">
        <f>J92*C92*0.5</f>
        <v>0</v>
      </c>
      <c r="L92" s="169"/>
      <c r="M92" s="170"/>
      <c r="N92" s="170"/>
      <c r="O92" s="171"/>
      <c r="P92" s="48">
        <f>K92+I92</f>
        <v>82.5</v>
      </c>
      <c r="Q92" s="10">
        <f>H92*C92</f>
        <v>110</v>
      </c>
    </row>
    <row r="93" spans="1:17" ht="17.25">
      <c r="A93" s="19"/>
      <c r="B93" s="50" t="s">
        <v>94</v>
      </c>
      <c r="C93" s="57">
        <v>120</v>
      </c>
      <c r="D93" s="166"/>
      <c r="E93" s="167"/>
      <c r="F93" s="167"/>
      <c r="G93" s="168"/>
      <c r="H93" s="7"/>
      <c r="I93" s="8">
        <f t="shared" ref="I93:I111" si="10">H93*C93*0.75</f>
        <v>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48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50" t="s">
        <v>95</v>
      </c>
      <c r="C94" s="57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48">
        <f t="shared" si="12"/>
        <v>0</v>
      </c>
      <c r="Q94" s="10">
        <f t="shared" si="13"/>
        <v>0</v>
      </c>
    </row>
    <row r="95" spans="1:17" ht="17.25">
      <c r="A95" s="19"/>
      <c r="B95" s="50" t="s">
        <v>96</v>
      </c>
      <c r="C95" s="57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48">
        <f t="shared" si="12"/>
        <v>0</v>
      </c>
      <c r="Q95" s="10">
        <f t="shared" si="13"/>
        <v>0</v>
      </c>
    </row>
    <row r="96" spans="1:17" ht="17.25">
      <c r="A96" s="19"/>
      <c r="B96" s="50" t="s">
        <v>97</v>
      </c>
      <c r="C96" s="57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48">
        <f t="shared" si="12"/>
        <v>0</v>
      </c>
      <c r="Q96" s="10">
        <f t="shared" si="13"/>
        <v>0</v>
      </c>
    </row>
    <row r="97" spans="1:17" ht="17.25">
      <c r="A97" s="19"/>
      <c r="B97" s="50" t="s">
        <v>98</v>
      </c>
      <c r="C97" s="57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48">
        <f t="shared" si="12"/>
        <v>0</v>
      </c>
      <c r="Q97" s="10">
        <f t="shared" si="13"/>
        <v>0</v>
      </c>
    </row>
    <row r="98" spans="1:17" ht="17.25">
      <c r="A98" s="19"/>
      <c r="B98" s="50" t="s">
        <v>99</v>
      </c>
      <c r="C98" s="57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48">
        <f t="shared" si="12"/>
        <v>0</v>
      </c>
      <c r="Q98" s="10">
        <f t="shared" si="13"/>
        <v>0</v>
      </c>
    </row>
    <row r="99" spans="1:17" ht="17.25">
      <c r="A99" s="19"/>
      <c r="B99" s="50" t="s">
        <v>100</v>
      </c>
      <c r="C99" s="57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48">
        <f t="shared" si="12"/>
        <v>0</v>
      </c>
      <c r="Q99" s="10">
        <f t="shared" si="13"/>
        <v>0</v>
      </c>
    </row>
    <row r="100" spans="1:17" ht="17.25">
      <c r="A100" s="19"/>
      <c r="B100" s="50" t="s">
        <v>101</v>
      </c>
      <c r="C100" s="57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48">
        <f t="shared" si="12"/>
        <v>0</v>
      </c>
      <c r="Q100" s="10">
        <f t="shared" si="13"/>
        <v>0</v>
      </c>
    </row>
    <row r="101" spans="1:17" ht="17.25">
      <c r="A101" s="19"/>
      <c r="B101" s="50" t="s">
        <v>102</v>
      </c>
      <c r="C101" s="57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48">
        <f t="shared" si="12"/>
        <v>0</v>
      </c>
      <c r="Q101" s="10">
        <f t="shared" si="13"/>
        <v>0</v>
      </c>
    </row>
    <row r="102" spans="1:17" ht="17.25">
      <c r="A102" s="19"/>
      <c r="B102" s="50" t="s">
        <v>107</v>
      </c>
      <c r="C102" s="57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48">
        <f t="shared" si="12"/>
        <v>0</v>
      </c>
      <c r="Q102" s="10">
        <f t="shared" si="13"/>
        <v>0</v>
      </c>
    </row>
    <row r="103" spans="1:17" ht="17.25">
      <c r="A103" s="19"/>
      <c r="B103" s="50" t="s">
        <v>103</v>
      </c>
      <c r="C103" s="57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48">
        <f t="shared" si="12"/>
        <v>0</v>
      </c>
      <c r="Q103" s="10">
        <f t="shared" si="13"/>
        <v>0</v>
      </c>
    </row>
    <row r="104" spans="1:17" ht="17.25">
      <c r="A104" s="19"/>
      <c r="B104" s="50" t="s">
        <v>104</v>
      </c>
      <c r="C104" s="57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48">
        <f t="shared" si="12"/>
        <v>0</v>
      </c>
      <c r="Q104" s="10">
        <f t="shared" si="13"/>
        <v>0</v>
      </c>
    </row>
    <row r="105" spans="1:17" ht="17.25">
      <c r="A105" s="19"/>
      <c r="B105" s="50" t="s">
        <v>108</v>
      </c>
      <c r="C105" s="57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48">
        <f t="shared" si="12"/>
        <v>0</v>
      </c>
      <c r="Q105" s="10">
        <f t="shared" si="13"/>
        <v>0</v>
      </c>
    </row>
    <row r="106" spans="1:17" ht="17.25">
      <c r="A106" s="19"/>
      <c r="B106" s="50" t="s">
        <v>109</v>
      </c>
      <c r="C106" s="57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48">
        <f t="shared" si="12"/>
        <v>0</v>
      </c>
      <c r="Q106" s="10">
        <f t="shared" si="13"/>
        <v>0</v>
      </c>
    </row>
    <row r="107" spans="1:17" ht="17.25">
      <c r="A107" s="19"/>
      <c r="B107" s="50" t="s">
        <v>105</v>
      </c>
      <c r="C107" s="57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48">
        <f t="shared" si="12"/>
        <v>0</v>
      </c>
      <c r="Q107" s="10">
        <f t="shared" si="13"/>
        <v>0</v>
      </c>
    </row>
    <row r="108" spans="1:17" ht="17.25">
      <c r="A108" s="19"/>
      <c r="B108" s="50" t="s">
        <v>106</v>
      </c>
      <c r="C108" s="57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48">
        <f t="shared" si="12"/>
        <v>0</v>
      </c>
      <c r="Q108" s="10">
        <f t="shared" si="13"/>
        <v>0</v>
      </c>
    </row>
    <row r="109" spans="1:17" ht="17.25">
      <c r="A109" s="19"/>
      <c r="B109" s="50" t="s">
        <v>129</v>
      </c>
      <c r="C109" s="57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48">
        <f t="shared" si="12"/>
        <v>0</v>
      </c>
      <c r="Q109" s="10">
        <f t="shared" si="13"/>
        <v>0</v>
      </c>
    </row>
    <row r="110" spans="1:17" ht="17.25">
      <c r="A110" s="19"/>
      <c r="B110" s="50" t="s">
        <v>129</v>
      </c>
      <c r="C110" s="57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48">
        <f t="shared" si="12"/>
        <v>0</v>
      </c>
      <c r="Q110" s="10">
        <f t="shared" si="13"/>
        <v>0</v>
      </c>
    </row>
    <row r="111" spans="1:17" ht="17.25">
      <c r="A111" s="19"/>
      <c r="B111" s="50" t="s">
        <v>129</v>
      </c>
      <c r="C111" s="57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48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1</v>
      </c>
      <c r="I112" s="12">
        <f>SUM(I92:I111)</f>
        <v>82.5</v>
      </c>
      <c r="J112" s="12">
        <f>SUM(J92:J111)</f>
        <v>0</v>
      </c>
      <c r="K112" s="12">
        <f>SUM(K92:K111)</f>
        <v>0</v>
      </c>
      <c r="L112" s="13"/>
      <c r="M112" s="13"/>
      <c r="N112" s="13"/>
      <c r="O112" s="13"/>
      <c r="P112" s="12">
        <f>SUM(P92:P111)</f>
        <v>82.5</v>
      </c>
      <c r="Q112" s="12">
        <f>SUM(Q92:Q111)</f>
        <v>110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54"/>
      <c r="B114" s="55"/>
      <c r="C114" s="55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57" t="s">
        <v>8</v>
      </c>
      <c r="N114" s="33" t="s">
        <v>112</v>
      </c>
      <c r="O114" s="57" t="s">
        <v>10</v>
      </c>
      <c r="P114" s="55"/>
      <c r="Q114" s="56"/>
    </row>
    <row r="115" spans="1:17" ht="17.25">
      <c r="A115" s="19"/>
      <c r="B115" s="50" t="s">
        <v>113</v>
      </c>
      <c r="C115" s="57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5</v>
      </c>
      <c r="M115" s="8">
        <f>L115*C115*0.75</f>
        <v>26.25</v>
      </c>
      <c r="N115" s="7"/>
      <c r="O115" s="8">
        <f>N115*C115*0.5</f>
        <v>0</v>
      </c>
      <c r="P115" s="48">
        <f>O115+M115</f>
        <v>26.25</v>
      </c>
      <c r="Q115" s="10">
        <f>L115*C115</f>
        <v>35</v>
      </c>
    </row>
    <row r="116" spans="1:17" ht="17.25">
      <c r="A116" s="19"/>
      <c r="B116" s="50" t="s">
        <v>130</v>
      </c>
      <c r="C116" s="57">
        <v>12</v>
      </c>
      <c r="D116" s="166"/>
      <c r="E116" s="167"/>
      <c r="F116" s="167"/>
      <c r="G116" s="167"/>
      <c r="H116" s="167"/>
      <c r="I116" s="167"/>
      <c r="J116" s="167"/>
      <c r="K116" s="168"/>
      <c r="L116" s="7"/>
      <c r="M116" s="8">
        <f t="shared" ref="M116:M120" si="14">L116*C116*0.75</f>
        <v>0</v>
      </c>
      <c r="N116" s="7"/>
      <c r="O116" s="8">
        <f t="shared" ref="O116:O120" si="15">N116*C116*0.5</f>
        <v>0</v>
      </c>
      <c r="P116" s="48">
        <f t="shared" ref="P116:P120" si="16">O116+M116</f>
        <v>0</v>
      </c>
      <c r="Q116" s="10">
        <f t="shared" ref="Q116:Q120" si="17">L116*C116</f>
        <v>0</v>
      </c>
    </row>
    <row r="117" spans="1:17" ht="17.25">
      <c r="A117" s="19"/>
      <c r="B117" s="50" t="s">
        <v>131</v>
      </c>
      <c r="C117" s="57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8</v>
      </c>
      <c r="M117" s="8">
        <f t="shared" si="14"/>
        <v>60</v>
      </c>
      <c r="N117" s="7">
        <v>2</v>
      </c>
      <c r="O117" s="8">
        <f t="shared" si="15"/>
        <v>10</v>
      </c>
      <c r="P117" s="48">
        <f t="shared" si="16"/>
        <v>70</v>
      </c>
      <c r="Q117" s="10">
        <f t="shared" si="17"/>
        <v>80</v>
      </c>
    </row>
    <row r="118" spans="1:17" ht="28.5">
      <c r="A118" s="19"/>
      <c r="B118" s="21" t="s">
        <v>114</v>
      </c>
      <c r="C118" s="57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40</v>
      </c>
      <c r="M118" s="8">
        <f t="shared" si="14"/>
        <v>150</v>
      </c>
      <c r="N118" s="7">
        <v>67</v>
      </c>
      <c r="O118" s="8">
        <f t="shared" si="15"/>
        <v>167.5</v>
      </c>
      <c r="P118" s="48">
        <f t="shared" si="16"/>
        <v>317.5</v>
      </c>
      <c r="Q118" s="10">
        <f t="shared" si="17"/>
        <v>200</v>
      </c>
    </row>
    <row r="119" spans="1:17" ht="17.25">
      <c r="A119" s="22"/>
      <c r="B119" s="21" t="s">
        <v>115</v>
      </c>
      <c r="C119" s="57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10</v>
      </c>
      <c r="M119" s="8">
        <f t="shared" si="14"/>
        <v>60</v>
      </c>
      <c r="N119" s="7">
        <v>2</v>
      </c>
      <c r="O119" s="8">
        <f t="shared" si="15"/>
        <v>8</v>
      </c>
      <c r="P119" s="48">
        <f t="shared" si="16"/>
        <v>68</v>
      </c>
      <c r="Q119" s="10">
        <f t="shared" si="17"/>
        <v>80</v>
      </c>
    </row>
    <row r="120" spans="1:17" ht="17.25">
      <c r="A120" s="22"/>
      <c r="B120" s="21" t="s">
        <v>129</v>
      </c>
      <c r="C120" s="57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48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63</v>
      </c>
      <c r="M121" s="14">
        <f t="shared" ref="M121:Q121" si="18">SUM(M115:M120)</f>
        <v>296.25</v>
      </c>
      <c r="N121" s="14">
        <f t="shared" si="18"/>
        <v>71</v>
      </c>
      <c r="O121" s="14">
        <f t="shared" si="18"/>
        <v>185.5</v>
      </c>
      <c r="P121" s="14">
        <f t="shared" si="18"/>
        <v>481.75</v>
      </c>
      <c r="Q121" s="14">
        <f t="shared" si="18"/>
        <v>395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6271.5</v>
      </c>
      <c r="Q122" s="23">
        <f>Q89+Q112+Q121</f>
        <v>4392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2900</v>
      </c>
      <c r="Q123" s="25">
        <f>D134</f>
        <v>2900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2.1625862068965516</v>
      </c>
      <c r="Q124" s="47">
        <f>Q122/Q123</f>
        <v>1.5144827586206897</v>
      </c>
    </row>
    <row r="125" spans="1:17">
      <c r="A125" s="26"/>
      <c r="B125" s="49" t="s">
        <v>119</v>
      </c>
      <c r="C125" s="49" t="s">
        <v>120</v>
      </c>
      <c r="D125" s="49" t="s">
        <v>89</v>
      </c>
      <c r="E125" s="49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62">
        <v>1100</v>
      </c>
      <c r="C126" s="62">
        <v>1050</v>
      </c>
      <c r="D126" s="28">
        <f>C126+B126</f>
        <v>2150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62">
        <v>1100</v>
      </c>
      <c r="C127" s="62">
        <v>1050</v>
      </c>
      <c r="D127" s="28">
        <f>C127+B127</f>
        <v>2150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62">
        <v>1100</v>
      </c>
      <c r="C128" s="62">
        <v>1100</v>
      </c>
      <c r="D128" s="28">
        <f t="shared" ref="D128:D130" si="19">C128+B128</f>
        <v>2200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62">
        <v>1100</v>
      </c>
      <c r="C129" s="62">
        <v>1150</v>
      </c>
      <c r="D129" s="28">
        <f t="shared" si="19"/>
        <v>2250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62">
        <v>1100</v>
      </c>
      <c r="C130" s="62">
        <v>1150</v>
      </c>
      <c r="D130" s="28">
        <f t="shared" si="19"/>
        <v>2250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51">
        <f>SUM(B126:B130)</f>
        <v>5500</v>
      </c>
      <c r="C131" s="51">
        <f t="shared" ref="C131:D131" si="20">SUM(C126:C130)</f>
        <v>5500</v>
      </c>
      <c r="D131" s="51">
        <f t="shared" si="20"/>
        <v>11000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2200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700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2900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03" workbookViewId="0">
      <selection activeCell="C126" sqref="C126:C130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42578125" bestFit="1" customWidth="1"/>
    <col min="6" max="6" width="7.140625" bestFit="1" customWidth="1"/>
    <col min="7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4.5703125" bestFit="1" customWidth="1"/>
    <col min="16" max="16" width="15.28515625" bestFit="1" customWidth="1"/>
    <col min="17" max="17" width="15" bestFit="1" customWidth="1"/>
  </cols>
  <sheetData>
    <row r="1" spans="1:17" ht="22.5">
      <c r="A1" s="192" t="s">
        <v>136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57" t="s">
        <v>8</v>
      </c>
      <c r="F4" s="33" t="s">
        <v>9</v>
      </c>
      <c r="G4" s="57" t="s">
        <v>10</v>
      </c>
      <c r="H4" s="57"/>
      <c r="I4" s="57"/>
      <c r="J4" s="57"/>
      <c r="K4" s="57"/>
      <c r="L4" s="57"/>
      <c r="M4" s="57"/>
      <c r="N4" s="57"/>
      <c r="O4" s="57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57"/>
      <c r="F5" s="3">
        <v>5</v>
      </c>
      <c r="G5" s="57"/>
      <c r="H5" s="3">
        <v>6</v>
      </c>
      <c r="I5" s="57"/>
      <c r="J5" s="3">
        <v>7</v>
      </c>
      <c r="K5" s="57"/>
      <c r="L5" s="3">
        <v>8</v>
      </c>
      <c r="M5" s="57"/>
      <c r="N5" s="3">
        <v>9</v>
      </c>
      <c r="O5" s="57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/>
      <c r="G7" s="57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48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254</v>
      </c>
      <c r="G8" s="57">
        <f t="shared" ref="G8:G71" si="1">F8*C8*0.5</f>
        <v>8255</v>
      </c>
      <c r="H8" s="160"/>
      <c r="I8" s="161"/>
      <c r="J8" s="161"/>
      <c r="K8" s="161"/>
      <c r="L8" s="161"/>
      <c r="M8" s="161"/>
      <c r="N8" s="161"/>
      <c r="O8" s="162"/>
      <c r="P8" s="48">
        <f t="shared" ref="P8:P71" si="2">G8+E8</f>
        <v>8255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/>
      <c r="E9" s="8">
        <f t="shared" si="0"/>
        <v>0</v>
      </c>
      <c r="F9" s="7"/>
      <c r="G9" s="57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48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57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48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57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48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/>
      <c r="G12" s="57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48">
        <f t="shared" si="2"/>
        <v>0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7">
        <v>60</v>
      </c>
      <c r="E13" s="8">
        <f t="shared" si="0"/>
        <v>3375</v>
      </c>
      <c r="F13" s="7">
        <v>80</v>
      </c>
      <c r="G13" s="57">
        <f t="shared" si="1"/>
        <v>3000</v>
      </c>
      <c r="H13" s="160"/>
      <c r="I13" s="161"/>
      <c r="J13" s="161"/>
      <c r="K13" s="161"/>
      <c r="L13" s="161"/>
      <c r="M13" s="161"/>
      <c r="N13" s="161"/>
      <c r="O13" s="162"/>
      <c r="P13" s="48">
        <f t="shared" si="2"/>
        <v>6375</v>
      </c>
      <c r="Q13" s="10">
        <f t="shared" si="3"/>
        <v>4500</v>
      </c>
    </row>
    <row r="14" spans="1:17" ht="17.25">
      <c r="A14" s="4"/>
      <c r="B14" s="5" t="s">
        <v>18</v>
      </c>
      <c r="C14" s="6">
        <v>75</v>
      </c>
      <c r="D14" s="7">
        <v>0</v>
      </c>
      <c r="E14" s="8">
        <f t="shared" si="0"/>
        <v>0</v>
      </c>
      <c r="F14" s="7">
        <v>2</v>
      </c>
      <c r="G14" s="57">
        <f t="shared" si="1"/>
        <v>75</v>
      </c>
      <c r="H14" s="160"/>
      <c r="I14" s="161"/>
      <c r="J14" s="161"/>
      <c r="K14" s="161"/>
      <c r="L14" s="161"/>
      <c r="M14" s="161"/>
      <c r="N14" s="161"/>
      <c r="O14" s="162"/>
      <c r="P14" s="48">
        <f t="shared" si="2"/>
        <v>75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2</v>
      </c>
      <c r="E15" s="8">
        <f t="shared" si="0"/>
        <v>123</v>
      </c>
      <c r="F15" s="7"/>
      <c r="G15" s="57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48">
        <f t="shared" si="2"/>
        <v>123</v>
      </c>
      <c r="Q15" s="10">
        <f t="shared" si="3"/>
        <v>164</v>
      </c>
    </row>
    <row r="16" spans="1:17" ht="17.25">
      <c r="A16" s="4"/>
      <c r="B16" s="5" t="s">
        <v>20</v>
      </c>
      <c r="C16" s="6">
        <v>75</v>
      </c>
      <c r="D16" s="7">
        <v>17</v>
      </c>
      <c r="E16" s="8">
        <f t="shared" si="0"/>
        <v>956.25</v>
      </c>
      <c r="F16" s="7"/>
      <c r="G16" s="57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48">
        <f t="shared" si="2"/>
        <v>956.25</v>
      </c>
      <c r="Q16" s="10">
        <f t="shared" si="3"/>
        <v>1275</v>
      </c>
    </row>
    <row r="17" spans="1:17" ht="17.25">
      <c r="A17" s="4"/>
      <c r="B17" s="5" t="s">
        <v>21</v>
      </c>
      <c r="C17" s="6">
        <v>82</v>
      </c>
      <c r="D17" s="7"/>
      <c r="E17" s="8">
        <f t="shared" si="0"/>
        <v>0</v>
      </c>
      <c r="F17" s="7"/>
      <c r="G17" s="57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48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1</v>
      </c>
      <c r="E18" s="8">
        <f t="shared" si="0"/>
        <v>63</v>
      </c>
      <c r="F18" s="7"/>
      <c r="G18" s="57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48">
        <f t="shared" si="2"/>
        <v>63</v>
      </c>
      <c r="Q18" s="10">
        <f t="shared" si="3"/>
        <v>84</v>
      </c>
    </row>
    <row r="19" spans="1:17" ht="17.25">
      <c r="A19" s="4"/>
      <c r="B19" s="5" t="s">
        <v>23</v>
      </c>
      <c r="C19" s="6">
        <v>110</v>
      </c>
      <c r="D19" s="7">
        <v>22</v>
      </c>
      <c r="E19" s="8">
        <f t="shared" si="0"/>
        <v>1815</v>
      </c>
      <c r="F19" s="7">
        <v>2</v>
      </c>
      <c r="G19" s="57">
        <f t="shared" si="1"/>
        <v>110</v>
      </c>
      <c r="H19" s="160"/>
      <c r="I19" s="161"/>
      <c r="J19" s="161"/>
      <c r="K19" s="161"/>
      <c r="L19" s="161"/>
      <c r="M19" s="161"/>
      <c r="N19" s="161"/>
      <c r="O19" s="162"/>
      <c r="P19" s="48">
        <f t="shared" si="2"/>
        <v>1925</v>
      </c>
      <c r="Q19" s="10">
        <f t="shared" si="3"/>
        <v>2420</v>
      </c>
    </row>
    <row r="20" spans="1:17" ht="17.25">
      <c r="A20" s="4"/>
      <c r="B20" s="5" t="s">
        <v>83</v>
      </c>
      <c r="C20" s="57">
        <v>110</v>
      </c>
      <c r="D20" s="7"/>
      <c r="E20" s="8">
        <f t="shared" si="0"/>
        <v>0</v>
      </c>
      <c r="F20" s="7"/>
      <c r="G20" s="57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48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57">
        <v>150</v>
      </c>
      <c r="D21" s="7"/>
      <c r="E21" s="8">
        <f t="shared" si="0"/>
        <v>0</v>
      </c>
      <c r="F21" s="7"/>
      <c r="G21" s="57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48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7"/>
      <c r="G22" s="57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48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/>
      <c r="G23" s="57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48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57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48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>
        <v>0</v>
      </c>
      <c r="E25" s="8">
        <f t="shared" si="0"/>
        <v>0</v>
      </c>
      <c r="F25" s="7">
        <v>9</v>
      </c>
      <c r="G25" s="57">
        <f t="shared" si="1"/>
        <v>333</v>
      </c>
      <c r="H25" s="160"/>
      <c r="I25" s="161"/>
      <c r="J25" s="161"/>
      <c r="K25" s="161"/>
      <c r="L25" s="161"/>
      <c r="M25" s="161"/>
      <c r="N25" s="161"/>
      <c r="O25" s="162"/>
      <c r="P25" s="48">
        <f t="shared" si="2"/>
        <v>333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/>
      <c r="G26" s="57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48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57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48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/>
      <c r="G28" s="57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48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/>
      <c r="G29" s="57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48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57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48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57">
        <v>120</v>
      </c>
      <c r="D31" s="7"/>
      <c r="E31" s="8">
        <f t="shared" si="0"/>
        <v>0</v>
      </c>
      <c r="F31" s="7"/>
      <c r="G31" s="57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48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57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48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57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48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57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48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1</v>
      </c>
      <c r="E35" s="8">
        <f t="shared" si="0"/>
        <v>116.25</v>
      </c>
      <c r="F35" s="7"/>
      <c r="G35" s="57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48">
        <f t="shared" si="2"/>
        <v>116.25</v>
      </c>
      <c r="Q35" s="10">
        <f t="shared" si="3"/>
        <v>155</v>
      </c>
    </row>
    <row r="36" spans="1:17" ht="17.25">
      <c r="A36" s="4"/>
      <c r="B36" s="5" t="s">
        <v>37</v>
      </c>
      <c r="C36" s="6">
        <v>165</v>
      </c>
      <c r="D36" s="58">
        <v>2</v>
      </c>
      <c r="E36" s="8">
        <f t="shared" si="0"/>
        <v>247.5</v>
      </c>
      <c r="F36" s="7"/>
      <c r="G36" s="57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48">
        <f t="shared" si="2"/>
        <v>247.5</v>
      </c>
      <c r="Q36" s="10">
        <f t="shared" si="3"/>
        <v>330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57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48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57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48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57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48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57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48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57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48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>
        <v>3</v>
      </c>
      <c r="E42" s="8">
        <f t="shared" si="0"/>
        <v>90</v>
      </c>
      <c r="F42" s="7"/>
      <c r="G42" s="57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48">
        <f t="shared" si="2"/>
        <v>90</v>
      </c>
      <c r="Q42" s="10">
        <f t="shared" si="3"/>
        <v>120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57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48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/>
      <c r="G44" s="57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48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>
        <v>1</v>
      </c>
      <c r="G45" s="57">
        <f t="shared" si="1"/>
        <v>32.5</v>
      </c>
      <c r="H45" s="160"/>
      <c r="I45" s="161"/>
      <c r="J45" s="161"/>
      <c r="K45" s="161"/>
      <c r="L45" s="161"/>
      <c r="M45" s="161"/>
      <c r="N45" s="161"/>
      <c r="O45" s="162"/>
      <c r="P45" s="48">
        <f t="shared" si="2"/>
        <v>32.5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/>
      <c r="G46" s="57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48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57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48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57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48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/>
      <c r="E49" s="8">
        <f t="shared" si="0"/>
        <v>0</v>
      </c>
      <c r="F49" s="7"/>
      <c r="G49" s="57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48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7"/>
      <c r="E50" s="8">
        <f t="shared" si="0"/>
        <v>0</v>
      </c>
      <c r="F50" s="7"/>
      <c r="G50" s="57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48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7"/>
      <c r="E51" s="8">
        <f t="shared" si="0"/>
        <v>0</v>
      </c>
      <c r="F51" s="7"/>
      <c r="G51" s="57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48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1</v>
      </c>
      <c r="E52" s="8">
        <f t="shared" si="0"/>
        <v>31.5</v>
      </c>
      <c r="F52" s="7"/>
      <c r="G52" s="57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48">
        <f t="shared" si="2"/>
        <v>31.5</v>
      </c>
      <c r="Q52" s="10">
        <f t="shared" si="3"/>
        <v>42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57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48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>
        <v>4</v>
      </c>
      <c r="E54" s="8">
        <f t="shared" si="0"/>
        <v>123</v>
      </c>
      <c r="F54" s="7"/>
      <c r="G54" s="57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48">
        <f t="shared" si="2"/>
        <v>123</v>
      </c>
      <c r="Q54" s="10">
        <f t="shared" si="3"/>
        <v>164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/>
      <c r="G55" s="57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48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57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48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1</v>
      </c>
      <c r="E57" s="8">
        <f t="shared" si="0"/>
        <v>21</v>
      </c>
      <c r="F57" s="7"/>
      <c r="G57" s="57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48">
        <f t="shared" si="2"/>
        <v>21</v>
      </c>
      <c r="Q57" s="10">
        <f t="shared" si="3"/>
        <v>28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57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48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>
        <v>2</v>
      </c>
      <c r="G59" s="57">
        <f t="shared" si="1"/>
        <v>65</v>
      </c>
      <c r="H59" s="160"/>
      <c r="I59" s="161"/>
      <c r="J59" s="161"/>
      <c r="K59" s="161"/>
      <c r="L59" s="161"/>
      <c r="M59" s="161"/>
      <c r="N59" s="161"/>
      <c r="O59" s="162"/>
      <c r="P59" s="48">
        <f t="shared" si="2"/>
        <v>65</v>
      </c>
      <c r="Q59" s="10">
        <f t="shared" si="3"/>
        <v>0</v>
      </c>
    </row>
    <row r="60" spans="1:17" ht="17.25">
      <c r="A60" s="4"/>
      <c r="B60" s="5" t="s">
        <v>86</v>
      </c>
      <c r="C60" s="57">
        <v>100</v>
      </c>
      <c r="D60" s="7"/>
      <c r="E60" s="8">
        <f t="shared" si="0"/>
        <v>0</v>
      </c>
      <c r="F60" s="7"/>
      <c r="G60" s="57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48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57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48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4</v>
      </c>
      <c r="E62" s="8">
        <f t="shared" si="0"/>
        <v>177</v>
      </c>
      <c r="F62" s="7"/>
      <c r="G62" s="57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48">
        <f t="shared" si="2"/>
        <v>177</v>
      </c>
      <c r="Q62" s="10">
        <f t="shared" si="3"/>
        <v>236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57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48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/>
      <c r="E64" s="8">
        <f t="shared" si="0"/>
        <v>0</v>
      </c>
      <c r="F64" s="7"/>
      <c r="G64" s="57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48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>
        <v>1</v>
      </c>
      <c r="E65" s="8">
        <f t="shared" si="0"/>
        <v>70.5</v>
      </c>
      <c r="F65" s="7"/>
      <c r="G65" s="57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48">
        <f t="shared" si="2"/>
        <v>70.5</v>
      </c>
      <c r="Q65" s="10">
        <f t="shared" si="3"/>
        <v>94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57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48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57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48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>
        <v>1</v>
      </c>
      <c r="E68" s="8">
        <f t="shared" si="0"/>
        <v>26.25</v>
      </c>
      <c r="F68" s="7"/>
      <c r="G68" s="57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48">
        <f t="shared" si="2"/>
        <v>26.25</v>
      </c>
      <c r="Q68" s="10">
        <f t="shared" si="3"/>
        <v>35</v>
      </c>
    </row>
    <row r="69" spans="1:17" ht="17.25">
      <c r="A69" s="4"/>
      <c r="B69" s="5" t="s">
        <v>79</v>
      </c>
      <c r="C69" s="57">
        <v>75</v>
      </c>
      <c r="D69" s="7"/>
      <c r="E69" s="8">
        <f t="shared" si="0"/>
        <v>0</v>
      </c>
      <c r="F69" s="7"/>
      <c r="G69" s="57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48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0"/>
        <v>0</v>
      </c>
      <c r="F70" s="7"/>
      <c r="G70" s="57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48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57">
        <v>120</v>
      </c>
      <c r="D71" s="7"/>
      <c r="E71" s="8">
        <f t="shared" si="0"/>
        <v>0</v>
      </c>
      <c r="F71" s="7"/>
      <c r="G71" s="57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48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57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48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57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48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53">
        <v>80</v>
      </c>
      <c r="D74" s="7"/>
      <c r="E74" s="8">
        <f t="shared" si="4"/>
        <v>0</v>
      </c>
      <c r="F74" s="7">
        <v>1</v>
      </c>
      <c r="G74" s="57">
        <f t="shared" si="5"/>
        <v>40</v>
      </c>
      <c r="H74" s="160"/>
      <c r="I74" s="161"/>
      <c r="J74" s="161"/>
      <c r="K74" s="161"/>
      <c r="L74" s="161"/>
      <c r="M74" s="161"/>
      <c r="N74" s="161"/>
      <c r="O74" s="162"/>
      <c r="P74" s="48">
        <f t="shared" si="6"/>
        <v>40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57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48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57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48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/>
      <c r="G77" s="57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48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57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48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57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48">
        <f t="shared" si="6"/>
        <v>0</v>
      </c>
      <c r="Q79" s="10">
        <f t="shared" si="7"/>
        <v>0</v>
      </c>
    </row>
    <row r="80" spans="1:17" ht="17.25">
      <c r="A80" s="57"/>
      <c r="B80" s="5" t="s">
        <v>77</v>
      </c>
      <c r="C80" s="52">
        <v>100</v>
      </c>
      <c r="D80" s="7"/>
      <c r="E80" s="8">
        <f t="shared" si="4"/>
        <v>0</v>
      </c>
      <c r="F80" s="7"/>
      <c r="G80" s="57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48">
        <f t="shared" si="6"/>
        <v>0</v>
      </c>
      <c r="Q80" s="10">
        <f t="shared" si="7"/>
        <v>0</v>
      </c>
    </row>
    <row r="81" spans="1:17" ht="17.25">
      <c r="A81" s="57"/>
      <c r="B81" s="5" t="s">
        <v>78</v>
      </c>
      <c r="C81" s="52">
        <v>150</v>
      </c>
      <c r="D81" s="7"/>
      <c r="E81" s="8">
        <f t="shared" si="4"/>
        <v>0</v>
      </c>
      <c r="F81" s="7"/>
      <c r="G81" s="57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48">
        <f t="shared" si="6"/>
        <v>0</v>
      </c>
      <c r="Q81" s="10">
        <f t="shared" si="7"/>
        <v>0</v>
      </c>
    </row>
    <row r="82" spans="1:17" ht="17.25">
      <c r="A82" s="57"/>
      <c r="B82" s="5" t="s">
        <v>80</v>
      </c>
      <c r="C82" s="57">
        <v>40</v>
      </c>
      <c r="D82" s="7"/>
      <c r="E82" s="8">
        <f t="shared" si="4"/>
        <v>0</v>
      </c>
      <c r="F82" s="7"/>
      <c r="G82" s="57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48">
        <f t="shared" si="6"/>
        <v>0</v>
      </c>
      <c r="Q82" s="10">
        <f t="shared" si="7"/>
        <v>0</v>
      </c>
    </row>
    <row r="83" spans="1:17" ht="17.25">
      <c r="A83" s="57"/>
      <c r="B83" s="5" t="s">
        <v>82</v>
      </c>
      <c r="C83" s="57">
        <v>45</v>
      </c>
      <c r="D83" s="7"/>
      <c r="E83" s="8">
        <f t="shared" si="4"/>
        <v>0</v>
      </c>
      <c r="F83" s="7"/>
      <c r="G83" s="57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48">
        <f t="shared" si="6"/>
        <v>0</v>
      </c>
      <c r="Q83" s="10">
        <f t="shared" si="7"/>
        <v>0</v>
      </c>
    </row>
    <row r="84" spans="1:17" ht="17.25">
      <c r="A84" s="57"/>
      <c r="B84" s="5" t="s">
        <v>129</v>
      </c>
      <c r="C84" s="57"/>
      <c r="D84" s="7"/>
      <c r="E84" s="8">
        <f t="shared" si="4"/>
        <v>0</v>
      </c>
      <c r="F84" s="7"/>
      <c r="G84" s="57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48">
        <f t="shared" si="6"/>
        <v>0</v>
      </c>
      <c r="Q84" s="10">
        <f t="shared" si="7"/>
        <v>0</v>
      </c>
    </row>
    <row r="85" spans="1:17" ht="17.25">
      <c r="A85" s="51"/>
      <c r="B85" s="5" t="s">
        <v>129</v>
      </c>
      <c r="C85" s="57"/>
      <c r="D85" s="7"/>
      <c r="E85" s="8">
        <f t="shared" si="4"/>
        <v>0</v>
      </c>
      <c r="F85" s="7"/>
      <c r="G85" s="57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48">
        <f t="shared" si="6"/>
        <v>0</v>
      </c>
      <c r="Q85" s="10">
        <f t="shared" si="7"/>
        <v>0</v>
      </c>
    </row>
    <row r="86" spans="1:17" ht="17.25">
      <c r="A86" s="51"/>
      <c r="B86" s="5" t="s">
        <v>129</v>
      </c>
      <c r="C86" s="57"/>
      <c r="D86" s="7"/>
      <c r="E86" s="8">
        <f t="shared" si="4"/>
        <v>0</v>
      </c>
      <c r="F86" s="7"/>
      <c r="G86" s="57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48">
        <f t="shared" si="6"/>
        <v>0</v>
      </c>
      <c r="Q86" s="10">
        <f t="shared" si="7"/>
        <v>0</v>
      </c>
    </row>
    <row r="87" spans="1:17" ht="17.25">
      <c r="A87" s="51"/>
      <c r="B87" s="5" t="s">
        <v>129</v>
      </c>
      <c r="C87" s="57"/>
      <c r="D87" s="7"/>
      <c r="E87" s="8">
        <f t="shared" si="4"/>
        <v>0</v>
      </c>
      <c r="F87" s="7"/>
      <c r="G87" s="57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48">
        <f t="shared" si="6"/>
        <v>0</v>
      </c>
      <c r="Q87" s="10">
        <f t="shared" si="7"/>
        <v>0</v>
      </c>
    </row>
    <row r="88" spans="1:17" ht="17.25">
      <c r="A88" s="51"/>
      <c r="B88" s="5" t="s">
        <v>129</v>
      </c>
      <c r="C88" s="57"/>
      <c r="D88" s="7"/>
      <c r="E88" s="8">
        <f t="shared" si="4"/>
        <v>0</v>
      </c>
      <c r="F88" s="7"/>
      <c r="G88" s="57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48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120</v>
      </c>
      <c r="E89" s="12">
        <f t="shared" ref="E89:G89" si="8">SUM(E7:E88)</f>
        <v>7235.25</v>
      </c>
      <c r="F89" s="12">
        <f t="shared" si="8"/>
        <v>351</v>
      </c>
      <c r="G89" s="12">
        <f t="shared" si="8"/>
        <v>11910.5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19145.75</v>
      </c>
      <c r="Q89" s="12">
        <f t="shared" si="9"/>
        <v>9647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54"/>
      <c r="B91" s="55"/>
      <c r="C91" s="55"/>
      <c r="D91" s="17"/>
      <c r="E91" s="17"/>
      <c r="F91" s="17"/>
      <c r="G91" s="17"/>
      <c r="H91" s="33" t="s">
        <v>91</v>
      </c>
      <c r="I91" s="57" t="s">
        <v>8</v>
      </c>
      <c r="J91" s="33" t="s">
        <v>92</v>
      </c>
      <c r="K91" s="57" t="s">
        <v>10</v>
      </c>
      <c r="L91" s="17"/>
      <c r="M91" s="17"/>
      <c r="N91" s="17"/>
      <c r="O91" s="17"/>
      <c r="P91" s="55"/>
      <c r="Q91" s="56"/>
    </row>
    <row r="92" spans="1:17" ht="17.25">
      <c r="A92" s="19"/>
      <c r="B92" s="50" t="s">
        <v>93</v>
      </c>
      <c r="C92" s="57">
        <v>110</v>
      </c>
      <c r="D92" s="163"/>
      <c r="E92" s="164"/>
      <c r="F92" s="164"/>
      <c r="G92" s="165"/>
      <c r="H92" s="7">
        <v>1</v>
      </c>
      <c r="I92" s="8">
        <f>H92*C92*0.75</f>
        <v>82.5</v>
      </c>
      <c r="J92" s="7">
        <v>9</v>
      </c>
      <c r="K92" s="8">
        <f>J92*C92*0.5</f>
        <v>495</v>
      </c>
      <c r="L92" s="169"/>
      <c r="M92" s="170"/>
      <c r="N92" s="170"/>
      <c r="O92" s="171"/>
      <c r="P92" s="48">
        <f>K92+I92</f>
        <v>577.5</v>
      </c>
      <c r="Q92" s="10">
        <f>H92*C92</f>
        <v>110</v>
      </c>
    </row>
    <row r="93" spans="1:17" ht="17.25">
      <c r="A93" s="19"/>
      <c r="B93" s="50" t="s">
        <v>94</v>
      </c>
      <c r="C93" s="57">
        <v>120</v>
      </c>
      <c r="D93" s="166"/>
      <c r="E93" s="167"/>
      <c r="F93" s="167"/>
      <c r="G93" s="168"/>
      <c r="H93" s="7">
        <v>3</v>
      </c>
      <c r="I93" s="8">
        <f t="shared" ref="I93:I111" si="10">H93*C93*0.75</f>
        <v>270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48">
        <f t="shared" ref="P93:P111" si="12">K93+I93</f>
        <v>270</v>
      </c>
      <c r="Q93" s="10">
        <f t="shared" ref="Q93:Q111" si="13">H93*C93</f>
        <v>360</v>
      </c>
    </row>
    <row r="94" spans="1:17" ht="17.25">
      <c r="A94" s="19"/>
      <c r="B94" s="50" t="s">
        <v>95</v>
      </c>
      <c r="C94" s="57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48">
        <f t="shared" si="12"/>
        <v>0</v>
      </c>
      <c r="Q94" s="10">
        <f t="shared" si="13"/>
        <v>0</v>
      </c>
    </row>
    <row r="95" spans="1:17" ht="17.25">
      <c r="A95" s="19"/>
      <c r="B95" s="50" t="s">
        <v>96</v>
      </c>
      <c r="C95" s="57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48">
        <f t="shared" si="12"/>
        <v>0</v>
      </c>
      <c r="Q95" s="10">
        <f t="shared" si="13"/>
        <v>0</v>
      </c>
    </row>
    <row r="96" spans="1:17" ht="17.25">
      <c r="A96" s="19"/>
      <c r="B96" s="50" t="s">
        <v>97</v>
      </c>
      <c r="C96" s="57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48">
        <f t="shared" si="12"/>
        <v>0</v>
      </c>
      <c r="Q96" s="10">
        <f t="shared" si="13"/>
        <v>0</v>
      </c>
    </row>
    <row r="97" spans="1:17" ht="17.25">
      <c r="A97" s="19"/>
      <c r="B97" s="50" t="s">
        <v>98</v>
      </c>
      <c r="C97" s="57">
        <v>125</v>
      </c>
      <c r="D97" s="166"/>
      <c r="E97" s="167"/>
      <c r="F97" s="167"/>
      <c r="G97" s="168"/>
      <c r="H97" s="7">
        <v>1</v>
      </c>
      <c r="I97" s="8">
        <f t="shared" si="10"/>
        <v>93.75</v>
      </c>
      <c r="J97" s="7"/>
      <c r="K97" s="8">
        <f t="shared" si="11"/>
        <v>0</v>
      </c>
      <c r="L97" s="172"/>
      <c r="M97" s="173"/>
      <c r="N97" s="173"/>
      <c r="O97" s="174"/>
      <c r="P97" s="48">
        <f t="shared" si="12"/>
        <v>93.75</v>
      </c>
      <c r="Q97" s="10">
        <f t="shared" si="13"/>
        <v>125</v>
      </c>
    </row>
    <row r="98" spans="1:17" ht="17.25">
      <c r="A98" s="19"/>
      <c r="B98" s="50" t="s">
        <v>99</v>
      </c>
      <c r="C98" s="57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48">
        <f t="shared" si="12"/>
        <v>0</v>
      </c>
      <c r="Q98" s="10">
        <f t="shared" si="13"/>
        <v>0</v>
      </c>
    </row>
    <row r="99" spans="1:17" ht="17.25">
      <c r="A99" s="19"/>
      <c r="B99" s="50" t="s">
        <v>100</v>
      </c>
      <c r="C99" s="57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48">
        <f t="shared" si="12"/>
        <v>0</v>
      </c>
      <c r="Q99" s="10">
        <f t="shared" si="13"/>
        <v>0</v>
      </c>
    </row>
    <row r="100" spans="1:17" ht="17.25">
      <c r="A100" s="19"/>
      <c r="B100" s="50" t="s">
        <v>101</v>
      </c>
      <c r="C100" s="57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48">
        <f t="shared" si="12"/>
        <v>0</v>
      </c>
      <c r="Q100" s="10">
        <f t="shared" si="13"/>
        <v>0</v>
      </c>
    </row>
    <row r="101" spans="1:17" ht="17.25">
      <c r="A101" s="19"/>
      <c r="B101" s="50" t="s">
        <v>102</v>
      </c>
      <c r="C101" s="57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48">
        <f t="shared" si="12"/>
        <v>0</v>
      </c>
      <c r="Q101" s="10">
        <f t="shared" si="13"/>
        <v>0</v>
      </c>
    </row>
    <row r="102" spans="1:17" ht="17.25">
      <c r="A102" s="19"/>
      <c r="B102" s="50" t="s">
        <v>107</v>
      </c>
      <c r="C102" s="57">
        <v>120</v>
      </c>
      <c r="D102" s="166"/>
      <c r="E102" s="167"/>
      <c r="F102" s="167"/>
      <c r="G102" s="168"/>
      <c r="H102" s="7">
        <v>1</v>
      </c>
      <c r="I102" s="8">
        <f t="shared" si="10"/>
        <v>90</v>
      </c>
      <c r="J102" s="7"/>
      <c r="K102" s="8">
        <f t="shared" si="11"/>
        <v>0</v>
      </c>
      <c r="L102" s="172"/>
      <c r="M102" s="173"/>
      <c r="N102" s="173"/>
      <c r="O102" s="174"/>
      <c r="P102" s="48">
        <f t="shared" si="12"/>
        <v>90</v>
      </c>
      <c r="Q102" s="10">
        <f t="shared" si="13"/>
        <v>120</v>
      </c>
    </row>
    <row r="103" spans="1:17" ht="17.25">
      <c r="A103" s="19"/>
      <c r="B103" s="50" t="s">
        <v>103</v>
      </c>
      <c r="C103" s="57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48">
        <f t="shared" si="12"/>
        <v>0</v>
      </c>
      <c r="Q103" s="10">
        <f t="shared" si="13"/>
        <v>0</v>
      </c>
    </row>
    <row r="104" spans="1:17" ht="17.25">
      <c r="A104" s="19"/>
      <c r="B104" s="50" t="s">
        <v>104</v>
      </c>
      <c r="C104" s="57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48">
        <f t="shared" si="12"/>
        <v>0</v>
      </c>
      <c r="Q104" s="10">
        <f t="shared" si="13"/>
        <v>0</v>
      </c>
    </row>
    <row r="105" spans="1:17" ht="17.25">
      <c r="A105" s="19"/>
      <c r="B105" s="50" t="s">
        <v>108</v>
      </c>
      <c r="C105" s="57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48">
        <f t="shared" si="12"/>
        <v>0</v>
      </c>
      <c r="Q105" s="10">
        <f t="shared" si="13"/>
        <v>0</v>
      </c>
    </row>
    <row r="106" spans="1:17" ht="17.25">
      <c r="A106" s="19"/>
      <c r="B106" s="50" t="s">
        <v>109</v>
      </c>
      <c r="C106" s="57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48">
        <f t="shared" si="12"/>
        <v>0</v>
      </c>
      <c r="Q106" s="10">
        <f t="shared" si="13"/>
        <v>0</v>
      </c>
    </row>
    <row r="107" spans="1:17" ht="17.25">
      <c r="A107" s="19"/>
      <c r="B107" s="50" t="s">
        <v>105</v>
      </c>
      <c r="C107" s="57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48">
        <f t="shared" si="12"/>
        <v>0</v>
      </c>
      <c r="Q107" s="10">
        <f t="shared" si="13"/>
        <v>0</v>
      </c>
    </row>
    <row r="108" spans="1:17" ht="17.25">
      <c r="A108" s="19"/>
      <c r="B108" s="50" t="s">
        <v>106</v>
      </c>
      <c r="C108" s="57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48">
        <f t="shared" si="12"/>
        <v>0</v>
      </c>
      <c r="Q108" s="10">
        <f t="shared" si="13"/>
        <v>0</v>
      </c>
    </row>
    <row r="109" spans="1:17" ht="17.25">
      <c r="A109" s="19"/>
      <c r="B109" s="50" t="s">
        <v>129</v>
      </c>
      <c r="C109" s="57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48">
        <f t="shared" si="12"/>
        <v>0</v>
      </c>
      <c r="Q109" s="10">
        <f t="shared" si="13"/>
        <v>0</v>
      </c>
    </row>
    <row r="110" spans="1:17" ht="17.25">
      <c r="A110" s="19"/>
      <c r="B110" s="50" t="s">
        <v>129</v>
      </c>
      <c r="C110" s="57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48">
        <f t="shared" si="12"/>
        <v>0</v>
      </c>
      <c r="Q110" s="10">
        <f t="shared" si="13"/>
        <v>0</v>
      </c>
    </row>
    <row r="111" spans="1:17" ht="17.25">
      <c r="A111" s="19"/>
      <c r="B111" s="50" t="s">
        <v>129</v>
      </c>
      <c r="C111" s="57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48">
        <f t="shared" si="12"/>
        <v>0</v>
      </c>
      <c r="Q111" s="10">
        <f t="shared" si="13"/>
        <v>0</v>
      </c>
    </row>
    <row r="112" spans="1:17" ht="28.5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6</v>
      </c>
      <c r="I112" s="12">
        <f>SUM(I92:I111)</f>
        <v>536.25</v>
      </c>
      <c r="J112" s="12">
        <f>SUM(J92:J111)</f>
        <v>9</v>
      </c>
      <c r="K112" s="12">
        <f>SUM(K92:K111)</f>
        <v>495</v>
      </c>
      <c r="L112" s="13"/>
      <c r="M112" s="13"/>
      <c r="N112" s="13"/>
      <c r="O112" s="13"/>
      <c r="P112" s="12">
        <f>SUM(P92:P111)</f>
        <v>1031.25</v>
      </c>
      <c r="Q112" s="12">
        <f>SUM(Q92:Q111)</f>
        <v>715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54"/>
      <c r="B114" s="55"/>
      <c r="C114" s="55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57" t="s">
        <v>8</v>
      </c>
      <c r="N114" s="33" t="s">
        <v>112</v>
      </c>
      <c r="O114" s="57" t="s">
        <v>10</v>
      </c>
      <c r="P114" s="55"/>
      <c r="Q114" s="56"/>
    </row>
    <row r="115" spans="1:17" ht="17.25">
      <c r="A115" s="19"/>
      <c r="B115" s="50" t="s">
        <v>113</v>
      </c>
      <c r="C115" s="57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11</v>
      </c>
      <c r="M115" s="8">
        <f>L115*C115*0.75</f>
        <v>57.75</v>
      </c>
      <c r="N115" s="7">
        <v>13</v>
      </c>
      <c r="O115" s="8">
        <f>N115*C115*0.5</f>
        <v>45.5</v>
      </c>
      <c r="P115" s="48">
        <f>O115+M115</f>
        <v>103.25</v>
      </c>
      <c r="Q115" s="10">
        <f>L115*C115</f>
        <v>77</v>
      </c>
    </row>
    <row r="116" spans="1:17" ht="17.25">
      <c r="A116" s="19"/>
      <c r="B116" s="50" t="s">
        <v>130</v>
      </c>
      <c r="C116" s="57">
        <v>12</v>
      </c>
      <c r="D116" s="166"/>
      <c r="E116" s="167"/>
      <c r="F116" s="167"/>
      <c r="G116" s="167"/>
      <c r="H116" s="167"/>
      <c r="I116" s="167"/>
      <c r="J116" s="167"/>
      <c r="K116" s="168"/>
      <c r="L116" s="7"/>
      <c r="M116" s="8">
        <f t="shared" ref="M116:M120" si="14">L116*C116*0.75</f>
        <v>0</v>
      </c>
      <c r="N116" s="7">
        <v>1</v>
      </c>
      <c r="O116" s="8">
        <f t="shared" ref="O116:O120" si="15">N116*C116*0.5</f>
        <v>6</v>
      </c>
      <c r="P116" s="48">
        <f t="shared" ref="P116:P120" si="16">O116+M116</f>
        <v>6</v>
      </c>
      <c r="Q116" s="10">
        <f t="shared" ref="Q116:Q120" si="17">L116*C116</f>
        <v>0</v>
      </c>
    </row>
    <row r="117" spans="1:17" ht="17.25">
      <c r="A117" s="19"/>
      <c r="B117" s="50" t="s">
        <v>131</v>
      </c>
      <c r="C117" s="57">
        <v>8</v>
      </c>
      <c r="D117" s="166"/>
      <c r="E117" s="167"/>
      <c r="F117" s="167"/>
      <c r="G117" s="167"/>
      <c r="H117" s="167"/>
      <c r="I117" s="167"/>
      <c r="J117" s="167"/>
      <c r="K117" s="168"/>
      <c r="L117" s="7"/>
      <c r="M117" s="8">
        <f t="shared" si="14"/>
        <v>0</v>
      </c>
      <c r="N117" s="7">
        <v>15</v>
      </c>
      <c r="O117" s="8">
        <f t="shared" si="15"/>
        <v>60</v>
      </c>
      <c r="P117" s="48">
        <f t="shared" si="16"/>
        <v>60</v>
      </c>
      <c r="Q117" s="10">
        <f t="shared" si="17"/>
        <v>0</v>
      </c>
    </row>
    <row r="118" spans="1:17" ht="28.5">
      <c r="A118" s="19"/>
      <c r="B118" s="21" t="s">
        <v>114</v>
      </c>
      <c r="C118" s="57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45</v>
      </c>
      <c r="M118" s="8">
        <f t="shared" si="14"/>
        <v>168.75</v>
      </c>
      <c r="N118" s="7">
        <v>56</v>
      </c>
      <c r="O118" s="8">
        <f t="shared" si="15"/>
        <v>140</v>
      </c>
      <c r="P118" s="48">
        <f t="shared" si="16"/>
        <v>308.75</v>
      </c>
      <c r="Q118" s="10">
        <f t="shared" si="17"/>
        <v>225</v>
      </c>
    </row>
    <row r="119" spans="1:17" ht="17.25">
      <c r="A119" s="22"/>
      <c r="B119" s="21" t="s">
        <v>115</v>
      </c>
      <c r="C119" s="57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8</v>
      </c>
      <c r="M119" s="8">
        <f t="shared" si="14"/>
        <v>48</v>
      </c>
      <c r="N119" s="7">
        <v>2</v>
      </c>
      <c r="O119" s="8">
        <f t="shared" si="15"/>
        <v>8</v>
      </c>
      <c r="P119" s="48">
        <f t="shared" si="16"/>
        <v>56</v>
      </c>
      <c r="Q119" s="10">
        <f t="shared" si="17"/>
        <v>64</v>
      </c>
    </row>
    <row r="120" spans="1:17" ht="17.25">
      <c r="A120" s="22"/>
      <c r="B120" s="21" t="s">
        <v>129</v>
      </c>
      <c r="C120" s="57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48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64</v>
      </c>
      <c r="M121" s="14">
        <f t="shared" ref="M121:Q121" si="18">SUM(M115:M120)</f>
        <v>274.5</v>
      </c>
      <c r="N121" s="14">
        <f t="shared" si="18"/>
        <v>87</v>
      </c>
      <c r="O121" s="14">
        <f t="shared" si="18"/>
        <v>259.5</v>
      </c>
      <c r="P121" s="14">
        <f t="shared" si="18"/>
        <v>534</v>
      </c>
      <c r="Q121" s="14">
        <f t="shared" si="18"/>
        <v>366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20711</v>
      </c>
      <c r="Q122" s="23">
        <f>Q89+Q112+Q121</f>
        <v>10728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5139.3999999999996</v>
      </c>
      <c r="Q123" s="25">
        <f>D134</f>
        <v>5139.3999999999996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4.0298478421605637</v>
      </c>
      <c r="Q124" s="47">
        <f>Q122/Q123</f>
        <v>2.0874031988169826</v>
      </c>
    </row>
    <row r="125" spans="1:17">
      <c r="A125" s="26"/>
      <c r="B125" s="49" t="s">
        <v>119</v>
      </c>
      <c r="C125" s="49" t="s">
        <v>120</v>
      </c>
      <c r="D125" s="49" t="s">
        <v>89</v>
      </c>
      <c r="E125" s="49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5000</v>
      </c>
      <c r="C126" s="29">
        <v>1480</v>
      </c>
      <c r="D126" s="28">
        <f>C126+B126</f>
        <v>6480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4700</v>
      </c>
      <c r="C127" s="29">
        <v>1500</v>
      </c>
      <c r="D127" s="28">
        <f>C127+B127</f>
        <v>6200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4500</v>
      </c>
      <c r="C128" s="31">
        <v>1500</v>
      </c>
      <c r="D128" s="28">
        <f t="shared" ref="D128:D130" si="19">C128+B128</f>
        <v>6000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2800</v>
      </c>
      <c r="C129" s="1">
        <v>1517</v>
      </c>
      <c r="D129" s="28">
        <f t="shared" si="19"/>
        <v>4317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1200</v>
      </c>
      <c r="C130" s="1">
        <v>1500</v>
      </c>
      <c r="D130" s="28">
        <f t="shared" si="19"/>
        <v>2700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51">
        <f>SUM(B126:B130)</f>
        <v>18200</v>
      </c>
      <c r="C131" s="51">
        <f t="shared" ref="C131:D131" si="20">SUM(C126:C130)</f>
        <v>7497</v>
      </c>
      <c r="D131" s="51">
        <f t="shared" si="20"/>
        <v>25697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5139.3999999999996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5139.3999999999996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4"/>
  <sheetViews>
    <sheetView rightToLeft="1" workbookViewId="0">
      <selection activeCell="D38" sqref="D38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6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57" t="s">
        <v>8</v>
      </c>
      <c r="F4" s="33" t="s">
        <v>9</v>
      </c>
      <c r="G4" s="57" t="s">
        <v>10</v>
      </c>
      <c r="H4" s="57"/>
      <c r="I4" s="57"/>
      <c r="J4" s="57"/>
      <c r="K4" s="57"/>
      <c r="L4" s="57"/>
      <c r="M4" s="57"/>
      <c r="N4" s="57"/>
      <c r="O4" s="57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57"/>
      <c r="F5" s="3">
        <v>5</v>
      </c>
      <c r="G5" s="57"/>
      <c r="H5" s="3">
        <v>6</v>
      </c>
      <c r="I5" s="57"/>
      <c r="J5" s="3">
        <v>7</v>
      </c>
      <c r="K5" s="57"/>
      <c r="L5" s="3">
        <v>8</v>
      </c>
      <c r="M5" s="57"/>
      <c r="N5" s="3">
        <v>9</v>
      </c>
      <c r="O5" s="57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59">
        <v>10</v>
      </c>
      <c r="G7" s="57">
        <f>F7*C7*0.5</f>
        <v>220</v>
      </c>
      <c r="H7" s="157"/>
      <c r="I7" s="158"/>
      <c r="J7" s="158"/>
      <c r="K7" s="158"/>
      <c r="L7" s="158"/>
      <c r="M7" s="158"/>
      <c r="N7" s="158"/>
      <c r="O7" s="159"/>
      <c r="P7" s="48">
        <f>G7+E7</f>
        <v>220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>D8*C8*0.75</f>
        <v>0</v>
      </c>
      <c r="F8" s="7">
        <v>145</v>
      </c>
      <c r="G8" s="57">
        <f t="shared" ref="G8:G71" si="0">F8*C8*0.5</f>
        <v>4712.5</v>
      </c>
      <c r="H8" s="160"/>
      <c r="I8" s="161"/>
      <c r="J8" s="161"/>
      <c r="K8" s="161"/>
      <c r="L8" s="161"/>
      <c r="M8" s="161"/>
      <c r="N8" s="161"/>
      <c r="O8" s="162"/>
      <c r="P8" s="48">
        <f t="shared" ref="P8:P71" si="1">G8+E8</f>
        <v>4712.5</v>
      </c>
      <c r="Q8" s="10">
        <f t="shared" ref="Q8:Q71" si="2">D8*C8</f>
        <v>0</v>
      </c>
    </row>
    <row r="9" spans="1:17" ht="17.25">
      <c r="A9" s="4"/>
      <c r="B9" s="5" t="s">
        <v>14</v>
      </c>
      <c r="C9" s="6">
        <v>45</v>
      </c>
      <c r="D9" s="7">
        <v>2</v>
      </c>
      <c r="E9" s="8">
        <f t="shared" ref="E9:E72" si="3">D9*C9*0.75</f>
        <v>67.5</v>
      </c>
      <c r="F9" s="7"/>
      <c r="G9" s="57">
        <f t="shared" si="0"/>
        <v>0</v>
      </c>
      <c r="H9" s="160"/>
      <c r="I9" s="161"/>
      <c r="J9" s="161"/>
      <c r="K9" s="161"/>
      <c r="L9" s="161"/>
      <c r="M9" s="161"/>
      <c r="N9" s="161"/>
      <c r="O9" s="162"/>
      <c r="P9" s="48">
        <f t="shared" si="1"/>
        <v>67.5</v>
      </c>
      <c r="Q9" s="10">
        <f t="shared" si="2"/>
        <v>90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3"/>
        <v>0</v>
      </c>
      <c r="F10" s="7"/>
      <c r="G10" s="57">
        <f t="shared" si="0"/>
        <v>0</v>
      </c>
      <c r="H10" s="160"/>
      <c r="I10" s="161"/>
      <c r="J10" s="161"/>
      <c r="K10" s="161"/>
      <c r="L10" s="161"/>
      <c r="M10" s="161"/>
      <c r="N10" s="161"/>
      <c r="O10" s="162"/>
      <c r="P10" s="48">
        <f t="shared" si="1"/>
        <v>0</v>
      </c>
      <c r="Q10" s="10">
        <f t="shared" si="2"/>
        <v>0</v>
      </c>
    </row>
    <row r="11" spans="1:17" ht="17.25">
      <c r="A11" s="4"/>
      <c r="B11" s="35" t="s">
        <v>88</v>
      </c>
      <c r="C11" s="36">
        <v>47</v>
      </c>
      <c r="D11" s="7">
        <v>0</v>
      </c>
      <c r="E11" s="8">
        <f t="shared" si="3"/>
        <v>0</v>
      </c>
      <c r="F11" s="7"/>
      <c r="G11" s="57">
        <f t="shared" si="0"/>
        <v>0</v>
      </c>
      <c r="H11" s="160"/>
      <c r="I11" s="161"/>
      <c r="J11" s="161"/>
      <c r="K11" s="161"/>
      <c r="L11" s="161"/>
      <c r="M11" s="161"/>
      <c r="N11" s="161"/>
      <c r="O11" s="162"/>
      <c r="P11" s="48">
        <f t="shared" si="1"/>
        <v>0</v>
      </c>
      <c r="Q11" s="10">
        <f t="shared" si="2"/>
        <v>0</v>
      </c>
    </row>
    <row r="12" spans="1:17" ht="17.25">
      <c r="A12" s="4"/>
      <c r="B12" s="5" t="s">
        <v>16</v>
      </c>
      <c r="C12" s="6">
        <v>62</v>
      </c>
      <c r="D12" s="7">
        <v>0</v>
      </c>
      <c r="E12" s="8">
        <f>D12*C12*0.75</f>
        <v>0</v>
      </c>
      <c r="F12" s="7">
        <v>25</v>
      </c>
      <c r="G12" s="57">
        <f t="shared" si="0"/>
        <v>775</v>
      </c>
      <c r="H12" s="160"/>
      <c r="I12" s="161"/>
      <c r="J12" s="161"/>
      <c r="K12" s="161"/>
      <c r="L12" s="161"/>
      <c r="M12" s="161"/>
      <c r="N12" s="161"/>
      <c r="O12" s="162"/>
      <c r="P12" s="48">
        <f t="shared" si="1"/>
        <v>775</v>
      </c>
      <c r="Q12" s="10">
        <f t="shared" si="2"/>
        <v>0</v>
      </c>
    </row>
    <row r="13" spans="1:17" ht="17.25">
      <c r="A13" s="4"/>
      <c r="B13" s="5" t="s">
        <v>17</v>
      </c>
      <c r="C13" s="6">
        <v>75</v>
      </c>
      <c r="D13" s="7">
        <v>75</v>
      </c>
      <c r="E13" s="8">
        <f>D13*C13*0.75</f>
        <v>4218.75</v>
      </c>
      <c r="F13" s="7">
        <v>122</v>
      </c>
      <c r="G13" s="57">
        <f t="shared" si="0"/>
        <v>4575</v>
      </c>
      <c r="H13" s="160"/>
      <c r="I13" s="161"/>
      <c r="J13" s="161"/>
      <c r="K13" s="161"/>
      <c r="L13" s="161"/>
      <c r="M13" s="161"/>
      <c r="N13" s="161"/>
      <c r="O13" s="162"/>
      <c r="P13" s="48">
        <f t="shared" si="1"/>
        <v>8793.75</v>
      </c>
      <c r="Q13" s="10">
        <f t="shared" si="2"/>
        <v>5625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3"/>
        <v>0</v>
      </c>
      <c r="F14" s="7"/>
      <c r="G14" s="57">
        <f t="shared" si="0"/>
        <v>0</v>
      </c>
      <c r="H14" s="160"/>
      <c r="I14" s="161"/>
      <c r="J14" s="161"/>
      <c r="K14" s="161"/>
      <c r="L14" s="161"/>
      <c r="M14" s="161"/>
      <c r="N14" s="161"/>
      <c r="O14" s="162"/>
      <c r="P14" s="48">
        <f t="shared" si="1"/>
        <v>0</v>
      </c>
      <c r="Q14" s="10">
        <f t="shared" si="2"/>
        <v>0</v>
      </c>
    </row>
    <row r="15" spans="1:17" ht="17.25">
      <c r="A15" s="4"/>
      <c r="B15" s="5" t="s">
        <v>19</v>
      </c>
      <c r="C15" s="6">
        <v>82</v>
      </c>
      <c r="D15" s="7">
        <v>2</v>
      </c>
      <c r="E15" s="8">
        <f t="shared" si="3"/>
        <v>123</v>
      </c>
      <c r="F15" s="7"/>
      <c r="G15" s="57">
        <f t="shared" si="0"/>
        <v>0</v>
      </c>
      <c r="H15" s="160"/>
      <c r="I15" s="161"/>
      <c r="J15" s="161"/>
      <c r="K15" s="161"/>
      <c r="L15" s="161"/>
      <c r="M15" s="161"/>
      <c r="N15" s="161"/>
      <c r="O15" s="162"/>
      <c r="P15" s="48">
        <f t="shared" si="1"/>
        <v>123</v>
      </c>
      <c r="Q15" s="10">
        <f t="shared" si="2"/>
        <v>164</v>
      </c>
    </row>
    <row r="16" spans="1:17" ht="17.25">
      <c r="A16" s="4"/>
      <c r="B16" s="5" t="s">
        <v>20</v>
      </c>
      <c r="C16" s="6">
        <v>75</v>
      </c>
      <c r="D16" s="7">
        <v>9</v>
      </c>
      <c r="E16" s="8">
        <f t="shared" si="3"/>
        <v>506.25</v>
      </c>
      <c r="F16" s="7"/>
      <c r="G16" s="57">
        <f t="shared" si="0"/>
        <v>0</v>
      </c>
      <c r="H16" s="160"/>
      <c r="I16" s="161"/>
      <c r="J16" s="161"/>
      <c r="K16" s="161"/>
      <c r="L16" s="161"/>
      <c r="M16" s="161"/>
      <c r="N16" s="161"/>
      <c r="O16" s="162"/>
      <c r="P16" s="48">
        <f t="shared" si="1"/>
        <v>506.25</v>
      </c>
      <c r="Q16" s="10">
        <f t="shared" si="2"/>
        <v>675</v>
      </c>
    </row>
    <row r="17" spans="1:17" ht="17.25">
      <c r="A17" s="4"/>
      <c r="B17" s="5" t="s">
        <v>21</v>
      </c>
      <c r="C17" s="6">
        <v>82</v>
      </c>
      <c r="D17" s="7"/>
      <c r="E17" s="8">
        <f t="shared" si="3"/>
        <v>0</v>
      </c>
      <c r="F17" s="7"/>
      <c r="G17" s="57">
        <f t="shared" si="0"/>
        <v>0</v>
      </c>
      <c r="H17" s="160"/>
      <c r="I17" s="161"/>
      <c r="J17" s="161"/>
      <c r="K17" s="161"/>
      <c r="L17" s="161"/>
      <c r="M17" s="161"/>
      <c r="N17" s="161"/>
      <c r="O17" s="162"/>
      <c r="P17" s="48">
        <f t="shared" si="1"/>
        <v>0</v>
      </c>
      <c r="Q17" s="10">
        <f t="shared" si="2"/>
        <v>0</v>
      </c>
    </row>
    <row r="18" spans="1:17" ht="17.25">
      <c r="A18" s="4"/>
      <c r="B18" s="5" t="s">
        <v>22</v>
      </c>
      <c r="C18" s="6">
        <v>84</v>
      </c>
      <c r="D18" s="7"/>
      <c r="E18" s="8">
        <f t="shared" si="3"/>
        <v>0</v>
      </c>
      <c r="F18" s="7"/>
      <c r="G18" s="57">
        <f t="shared" si="0"/>
        <v>0</v>
      </c>
      <c r="H18" s="160"/>
      <c r="I18" s="161"/>
      <c r="J18" s="161"/>
      <c r="K18" s="161"/>
      <c r="L18" s="161"/>
      <c r="M18" s="161"/>
      <c r="N18" s="161"/>
      <c r="O18" s="162"/>
      <c r="P18" s="48">
        <f t="shared" si="1"/>
        <v>0</v>
      </c>
      <c r="Q18" s="10">
        <f t="shared" si="2"/>
        <v>0</v>
      </c>
    </row>
    <row r="19" spans="1:17" ht="17.25">
      <c r="A19" s="4"/>
      <c r="B19" s="5" t="s">
        <v>23</v>
      </c>
      <c r="C19" s="6">
        <v>110</v>
      </c>
      <c r="D19" s="7">
        <v>65</v>
      </c>
      <c r="E19" s="8">
        <f t="shared" si="3"/>
        <v>5362.5</v>
      </c>
      <c r="F19" s="7">
        <v>9</v>
      </c>
      <c r="G19" s="57">
        <f t="shared" si="0"/>
        <v>495</v>
      </c>
      <c r="H19" s="160"/>
      <c r="I19" s="161"/>
      <c r="J19" s="161"/>
      <c r="K19" s="161"/>
      <c r="L19" s="161"/>
      <c r="M19" s="161"/>
      <c r="N19" s="161"/>
      <c r="O19" s="162"/>
      <c r="P19" s="48">
        <f t="shared" si="1"/>
        <v>5857.5</v>
      </c>
      <c r="Q19" s="10">
        <f t="shared" si="2"/>
        <v>7150</v>
      </c>
    </row>
    <row r="20" spans="1:17" ht="17.25">
      <c r="A20" s="4"/>
      <c r="B20" s="5" t="s">
        <v>83</v>
      </c>
      <c r="C20" s="57">
        <v>110</v>
      </c>
      <c r="D20" s="7"/>
      <c r="E20" s="8">
        <f t="shared" si="3"/>
        <v>0</v>
      </c>
      <c r="F20" s="7"/>
      <c r="G20" s="57">
        <f t="shared" si="0"/>
        <v>0</v>
      </c>
      <c r="H20" s="160"/>
      <c r="I20" s="161"/>
      <c r="J20" s="161"/>
      <c r="K20" s="161"/>
      <c r="L20" s="161"/>
      <c r="M20" s="161"/>
      <c r="N20" s="161"/>
      <c r="O20" s="162"/>
      <c r="P20" s="48">
        <f t="shared" si="1"/>
        <v>0</v>
      </c>
      <c r="Q20" s="10">
        <f t="shared" si="2"/>
        <v>0</v>
      </c>
    </row>
    <row r="21" spans="1:17" ht="17.25">
      <c r="A21" s="4"/>
      <c r="B21" s="5" t="s">
        <v>85</v>
      </c>
      <c r="C21" s="57">
        <v>150</v>
      </c>
      <c r="D21" s="7"/>
      <c r="E21" s="8">
        <f t="shared" si="3"/>
        <v>0</v>
      </c>
      <c r="F21" s="7"/>
      <c r="G21" s="57">
        <f t="shared" si="0"/>
        <v>0</v>
      </c>
      <c r="H21" s="160"/>
      <c r="I21" s="161"/>
      <c r="J21" s="161"/>
      <c r="K21" s="161"/>
      <c r="L21" s="161"/>
      <c r="M21" s="161"/>
      <c r="N21" s="161"/>
      <c r="O21" s="162"/>
      <c r="P21" s="48">
        <f t="shared" si="1"/>
        <v>0</v>
      </c>
      <c r="Q21" s="10">
        <f t="shared" si="2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3"/>
        <v>0</v>
      </c>
      <c r="F22" s="7"/>
      <c r="G22" s="57">
        <f t="shared" si="0"/>
        <v>0</v>
      </c>
      <c r="H22" s="160"/>
      <c r="I22" s="161"/>
      <c r="J22" s="161"/>
      <c r="K22" s="161"/>
      <c r="L22" s="161"/>
      <c r="M22" s="161"/>
      <c r="N22" s="161"/>
      <c r="O22" s="162"/>
      <c r="P22" s="48">
        <f t="shared" si="1"/>
        <v>0</v>
      </c>
      <c r="Q22" s="10">
        <f t="shared" si="2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3"/>
        <v>0</v>
      </c>
      <c r="F23" s="7"/>
      <c r="G23" s="57">
        <f t="shared" si="0"/>
        <v>0</v>
      </c>
      <c r="H23" s="160"/>
      <c r="I23" s="161"/>
      <c r="J23" s="161"/>
      <c r="K23" s="161"/>
      <c r="L23" s="161"/>
      <c r="M23" s="161"/>
      <c r="N23" s="161"/>
      <c r="O23" s="162"/>
      <c r="P23" s="48">
        <f t="shared" si="1"/>
        <v>0</v>
      </c>
      <c r="Q23" s="10">
        <f t="shared" si="2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3"/>
        <v>0</v>
      </c>
      <c r="F24" s="59">
        <v>27</v>
      </c>
      <c r="G24" s="57">
        <f t="shared" si="0"/>
        <v>810</v>
      </c>
      <c r="H24" s="160"/>
      <c r="I24" s="161"/>
      <c r="J24" s="161"/>
      <c r="K24" s="161"/>
      <c r="L24" s="161"/>
      <c r="M24" s="161"/>
      <c r="N24" s="161"/>
      <c r="O24" s="162"/>
      <c r="P24" s="48">
        <f t="shared" si="1"/>
        <v>810</v>
      </c>
      <c r="Q24" s="10">
        <f t="shared" si="2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3"/>
        <v>0</v>
      </c>
      <c r="F25" s="59">
        <v>1</v>
      </c>
      <c r="G25" s="57">
        <f t="shared" si="0"/>
        <v>37</v>
      </c>
      <c r="H25" s="160"/>
      <c r="I25" s="161"/>
      <c r="J25" s="161"/>
      <c r="K25" s="161"/>
      <c r="L25" s="161"/>
      <c r="M25" s="161"/>
      <c r="N25" s="161"/>
      <c r="O25" s="162"/>
      <c r="P25" s="48">
        <f t="shared" si="1"/>
        <v>37</v>
      </c>
      <c r="Q25" s="10">
        <f t="shared" si="2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3"/>
        <v>0</v>
      </c>
      <c r="F26" s="59"/>
      <c r="G26" s="57">
        <f t="shared" si="0"/>
        <v>0</v>
      </c>
      <c r="H26" s="160"/>
      <c r="I26" s="161"/>
      <c r="J26" s="161"/>
      <c r="K26" s="161"/>
      <c r="L26" s="161"/>
      <c r="M26" s="161"/>
      <c r="N26" s="161"/>
      <c r="O26" s="162"/>
      <c r="P26" s="48">
        <f t="shared" si="1"/>
        <v>0</v>
      </c>
      <c r="Q26" s="10">
        <f t="shared" si="2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3"/>
        <v>0</v>
      </c>
      <c r="F27" s="59"/>
      <c r="G27" s="57">
        <f t="shared" si="0"/>
        <v>0</v>
      </c>
      <c r="H27" s="160"/>
      <c r="I27" s="161"/>
      <c r="J27" s="161"/>
      <c r="K27" s="161"/>
      <c r="L27" s="161"/>
      <c r="M27" s="161"/>
      <c r="N27" s="161"/>
      <c r="O27" s="162"/>
      <c r="P27" s="48">
        <f t="shared" si="1"/>
        <v>0</v>
      </c>
      <c r="Q27" s="10">
        <f t="shared" si="2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3"/>
        <v>0</v>
      </c>
      <c r="F28" s="59">
        <v>39</v>
      </c>
      <c r="G28" s="57">
        <f t="shared" si="0"/>
        <v>2067</v>
      </c>
      <c r="H28" s="160"/>
      <c r="I28" s="161"/>
      <c r="J28" s="161"/>
      <c r="K28" s="161"/>
      <c r="L28" s="161"/>
      <c r="M28" s="161"/>
      <c r="N28" s="161"/>
      <c r="O28" s="162"/>
      <c r="P28" s="48">
        <f t="shared" si="1"/>
        <v>2067</v>
      </c>
      <c r="Q28" s="10">
        <f t="shared" si="2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3"/>
        <v>0</v>
      </c>
      <c r="F29" s="59">
        <v>1</v>
      </c>
      <c r="G29" s="57">
        <f t="shared" si="0"/>
        <v>53</v>
      </c>
      <c r="H29" s="160"/>
      <c r="I29" s="161"/>
      <c r="J29" s="161"/>
      <c r="K29" s="161"/>
      <c r="L29" s="161"/>
      <c r="M29" s="161"/>
      <c r="N29" s="161"/>
      <c r="O29" s="162"/>
      <c r="P29" s="48">
        <f t="shared" si="1"/>
        <v>53</v>
      </c>
      <c r="Q29" s="10">
        <f t="shared" si="2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3"/>
        <v>0</v>
      </c>
      <c r="F30" s="59">
        <v>7</v>
      </c>
      <c r="G30" s="57">
        <f t="shared" si="0"/>
        <v>420</v>
      </c>
      <c r="H30" s="160"/>
      <c r="I30" s="161"/>
      <c r="J30" s="161"/>
      <c r="K30" s="161"/>
      <c r="L30" s="161"/>
      <c r="M30" s="161"/>
      <c r="N30" s="161"/>
      <c r="O30" s="162"/>
      <c r="P30" s="48">
        <f t="shared" si="1"/>
        <v>420</v>
      </c>
      <c r="Q30" s="10">
        <f t="shared" si="2"/>
        <v>0</v>
      </c>
    </row>
    <row r="31" spans="1:17" ht="17.25">
      <c r="A31" s="4"/>
      <c r="B31" s="5" t="s">
        <v>87</v>
      </c>
      <c r="C31" s="57">
        <v>120</v>
      </c>
      <c r="D31" s="7"/>
      <c r="E31" s="8">
        <f t="shared" si="3"/>
        <v>0</v>
      </c>
      <c r="F31" s="59"/>
      <c r="G31" s="57">
        <f t="shared" si="0"/>
        <v>0</v>
      </c>
      <c r="H31" s="160"/>
      <c r="I31" s="161"/>
      <c r="J31" s="161"/>
      <c r="K31" s="161"/>
      <c r="L31" s="161"/>
      <c r="M31" s="161"/>
      <c r="N31" s="161"/>
      <c r="O31" s="162"/>
      <c r="P31" s="48">
        <f t="shared" si="1"/>
        <v>0</v>
      </c>
      <c r="Q31" s="10">
        <f t="shared" si="2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3"/>
        <v>0</v>
      </c>
      <c r="F32" s="59"/>
      <c r="G32" s="57">
        <f t="shared" si="0"/>
        <v>0</v>
      </c>
      <c r="H32" s="160"/>
      <c r="I32" s="161"/>
      <c r="J32" s="161"/>
      <c r="K32" s="161"/>
      <c r="L32" s="161"/>
      <c r="M32" s="161"/>
      <c r="N32" s="161"/>
      <c r="O32" s="162"/>
      <c r="P32" s="48">
        <f t="shared" si="1"/>
        <v>0</v>
      </c>
      <c r="Q32" s="10">
        <f t="shared" si="2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3"/>
        <v>0</v>
      </c>
      <c r="F33" s="7">
        <v>1</v>
      </c>
      <c r="G33" s="57">
        <f t="shared" si="0"/>
        <v>90</v>
      </c>
      <c r="H33" s="160"/>
      <c r="I33" s="161"/>
      <c r="J33" s="161"/>
      <c r="K33" s="161"/>
      <c r="L33" s="161"/>
      <c r="M33" s="161"/>
      <c r="N33" s="161"/>
      <c r="O33" s="162"/>
      <c r="P33" s="48">
        <f t="shared" si="1"/>
        <v>90</v>
      </c>
      <c r="Q33" s="10">
        <f t="shared" si="2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3"/>
        <v>0</v>
      </c>
      <c r="F34" s="7"/>
      <c r="G34" s="57">
        <f t="shared" si="0"/>
        <v>0</v>
      </c>
      <c r="H34" s="160"/>
      <c r="I34" s="161"/>
      <c r="J34" s="161"/>
      <c r="K34" s="161"/>
      <c r="L34" s="161"/>
      <c r="M34" s="161"/>
      <c r="N34" s="161"/>
      <c r="O34" s="162"/>
      <c r="P34" s="48">
        <f t="shared" si="1"/>
        <v>0</v>
      </c>
      <c r="Q34" s="10">
        <f t="shared" si="2"/>
        <v>0</v>
      </c>
    </row>
    <row r="35" spans="1:17" ht="17.25">
      <c r="A35" s="4"/>
      <c r="B35" s="5" t="s">
        <v>36</v>
      </c>
      <c r="C35" s="6">
        <v>155</v>
      </c>
      <c r="D35" s="7">
        <v>9</v>
      </c>
      <c r="E35" s="8">
        <f t="shared" si="3"/>
        <v>1046.25</v>
      </c>
      <c r="F35" s="7"/>
      <c r="G35" s="57">
        <f t="shared" si="0"/>
        <v>0</v>
      </c>
      <c r="H35" s="160"/>
      <c r="I35" s="161"/>
      <c r="J35" s="161"/>
      <c r="K35" s="161"/>
      <c r="L35" s="161"/>
      <c r="M35" s="161"/>
      <c r="N35" s="161"/>
      <c r="O35" s="162"/>
      <c r="P35" s="48">
        <f t="shared" si="1"/>
        <v>1046.25</v>
      </c>
      <c r="Q35" s="10">
        <f t="shared" si="2"/>
        <v>1395</v>
      </c>
    </row>
    <row r="36" spans="1:17" ht="17.25">
      <c r="A36" s="4"/>
      <c r="B36" s="5" t="s">
        <v>37</v>
      </c>
      <c r="C36" s="6">
        <v>165</v>
      </c>
      <c r="D36" s="7"/>
      <c r="E36" s="8">
        <f t="shared" si="3"/>
        <v>0</v>
      </c>
      <c r="F36" s="7"/>
      <c r="G36" s="57">
        <f t="shared" si="0"/>
        <v>0</v>
      </c>
      <c r="H36" s="160"/>
      <c r="I36" s="161"/>
      <c r="J36" s="161"/>
      <c r="K36" s="161"/>
      <c r="L36" s="161"/>
      <c r="M36" s="161"/>
      <c r="N36" s="161"/>
      <c r="O36" s="162"/>
      <c r="P36" s="48">
        <f t="shared" si="1"/>
        <v>0</v>
      </c>
      <c r="Q36" s="10">
        <f t="shared" si="2"/>
        <v>0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3"/>
        <v>0</v>
      </c>
      <c r="F37" s="7"/>
      <c r="G37" s="57">
        <f t="shared" si="0"/>
        <v>0</v>
      </c>
      <c r="H37" s="160"/>
      <c r="I37" s="161"/>
      <c r="J37" s="161"/>
      <c r="K37" s="161"/>
      <c r="L37" s="161"/>
      <c r="M37" s="161"/>
      <c r="N37" s="161"/>
      <c r="O37" s="162"/>
      <c r="P37" s="48">
        <f t="shared" si="1"/>
        <v>0</v>
      </c>
      <c r="Q37" s="10">
        <f t="shared" si="2"/>
        <v>0</v>
      </c>
    </row>
    <row r="38" spans="1:17" ht="17.25">
      <c r="A38" s="4"/>
      <c r="B38" s="5" t="s">
        <v>39</v>
      </c>
      <c r="C38" s="6">
        <v>155</v>
      </c>
      <c r="D38" s="7">
        <v>2</v>
      </c>
      <c r="E38" s="8">
        <f t="shared" si="3"/>
        <v>232.5</v>
      </c>
      <c r="F38" s="7"/>
      <c r="G38" s="57">
        <f t="shared" si="0"/>
        <v>0</v>
      </c>
      <c r="H38" s="160"/>
      <c r="I38" s="161"/>
      <c r="J38" s="161"/>
      <c r="K38" s="161"/>
      <c r="L38" s="161"/>
      <c r="M38" s="161"/>
      <c r="N38" s="161"/>
      <c r="O38" s="162"/>
      <c r="P38" s="48">
        <f t="shared" si="1"/>
        <v>232.5</v>
      </c>
      <c r="Q38" s="10">
        <f t="shared" si="2"/>
        <v>310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3"/>
        <v>0</v>
      </c>
      <c r="F39" s="7"/>
      <c r="G39" s="57">
        <f t="shared" si="0"/>
        <v>0</v>
      </c>
      <c r="H39" s="160"/>
      <c r="I39" s="161"/>
      <c r="J39" s="161"/>
      <c r="K39" s="161"/>
      <c r="L39" s="161"/>
      <c r="M39" s="161"/>
      <c r="N39" s="161"/>
      <c r="O39" s="162"/>
      <c r="P39" s="48">
        <f t="shared" si="1"/>
        <v>0</v>
      </c>
      <c r="Q39" s="10">
        <f t="shared" si="2"/>
        <v>0</v>
      </c>
    </row>
    <row r="40" spans="1:17" ht="17.25">
      <c r="A40" s="4"/>
      <c r="B40" s="5" t="s">
        <v>41</v>
      </c>
      <c r="C40" s="6">
        <v>41</v>
      </c>
      <c r="D40" s="7">
        <v>5</v>
      </c>
      <c r="E40" s="8">
        <f t="shared" si="3"/>
        <v>153.75</v>
      </c>
      <c r="F40" s="7"/>
      <c r="G40" s="57">
        <f t="shared" si="0"/>
        <v>0</v>
      </c>
      <c r="H40" s="160"/>
      <c r="I40" s="161"/>
      <c r="J40" s="161"/>
      <c r="K40" s="161"/>
      <c r="L40" s="161"/>
      <c r="M40" s="161"/>
      <c r="N40" s="161"/>
      <c r="O40" s="162"/>
      <c r="P40" s="48">
        <f t="shared" si="1"/>
        <v>153.75</v>
      </c>
      <c r="Q40" s="10">
        <f t="shared" si="2"/>
        <v>205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3"/>
        <v>0</v>
      </c>
      <c r="F41" s="7"/>
      <c r="G41" s="57">
        <f t="shared" si="0"/>
        <v>0</v>
      </c>
      <c r="H41" s="160"/>
      <c r="I41" s="161"/>
      <c r="J41" s="161"/>
      <c r="K41" s="161"/>
      <c r="L41" s="161"/>
      <c r="M41" s="161"/>
      <c r="N41" s="161"/>
      <c r="O41" s="162"/>
      <c r="P41" s="48">
        <f t="shared" si="1"/>
        <v>0</v>
      </c>
      <c r="Q41" s="10">
        <f t="shared" si="2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3"/>
        <v>0</v>
      </c>
      <c r="F42" s="7"/>
      <c r="G42" s="57">
        <f t="shared" si="0"/>
        <v>0</v>
      </c>
      <c r="H42" s="160"/>
      <c r="I42" s="161"/>
      <c r="J42" s="161"/>
      <c r="K42" s="161"/>
      <c r="L42" s="161"/>
      <c r="M42" s="161"/>
      <c r="N42" s="161"/>
      <c r="O42" s="162"/>
      <c r="P42" s="48">
        <f t="shared" si="1"/>
        <v>0</v>
      </c>
      <c r="Q42" s="10">
        <f t="shared" si="2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3"/>
        <v>0</v>
      </c>
      <c r="F43" s="7"/>
      <c r="G43" s="57">
        <f t="shared" si="0"/>
        <v>0</v>
      </c>
      <c r="H43" s="160"/>
      <c r="I43" s="161"/>
      <c r="J43" s="161"/>
      <c r="K43" s="161"/>
      <c r="L43" s="161"/>
      <c r="M43" s="161"/>
      <c r="N43" s="161"/>
      <c r="O43" s="162"/>
      <c r="P43" s="48">
        <f t="shared" si="1"/>
        <v>0</v>
      </c>
      <c r="Q43" s="10">
        <f t="shared" si="2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3"/>
        <v>0</v>
      </c>
      <c r="F44" s="7"/>
      <c r="G44" s="57">
        <f t="shared" si="0"/>
        <v>0</v>
      </c>
      <c r="H44" s="160"/>
      <c r="I44" s="161"/>
      <c r="J44" s="161"/>
      <c r="K44" s="161"/>
      <c r="L44" s="161"/>
      <c r="M44" s="161"/>
      <c r="N44" s="161"/>
      <c r="O44" s="162"/>
      <c r="P44" s="48">
        <f t="shared" si="1"/>
        <v>0</v>
      </c>
      <c r="Q44" s="10">
        <f t="shared" si="2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3"/>
        <v>0</v>
      </c>
      <c r="F45" s="7">
        <v>10</v>
      </c>
      <c r="G45" s="57">
        <f t="shared" si="0"/>
        <v>325</v>
      </c>
      <c r="H45" s="160"/>
      <c r="I45" s="161"/>
      <c r="J45" s="161"/>
      <c r="K45" s="161"/>
      <c r="L45" s="161"/>
      <c r="M45" s="161"/>
      <c r="N45" s="161"/>
      <c r="O45" s="162"/>
      <c r="P45" s="48">
        <f t="shared" si="1"/>
        <v>325</v>
      </c>
      <c r="Q45" s="10">
        <f t="shared" si="2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3"/>
        <v>0</v>
      </c>
      <c r="F46" s="7">
        <v>31</v>
      </c>
      <c r="G46" s="57">
        <f t="shared" si="0"/>
        <v>1550</v>
      </c>
      <c r="H46" s="160"/>
      <c r="I46" s="161"/>
      <c r="J46" s="161"/>
      <c r="K46" s="161"/>
      <c r="L46" s="161"/>
      <c r="M46" s="161"/>
      <c r="N46" s="161"/>
      <c r="O46" s="162"/>
      <c r="P46" s="48">
        <f t="shared" si="1"/>
        <v>1550</v>
      </c>
      <c r="Q46" s="10">
        <f t="shared" si="2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3"/>
        <v>0</v>
      </c>
      <c r="F47" s="7"/>
      <c r="G47" s="57">
        <f t="shared" si="0"/>
        <v>0</v>
      </c>
      <c r="H47" s="160"/>
      <c r="I47" s="161"/>
      <c r="J47" s="161"/>
      <c r="K47" s="161"/>
      <c r="L47" s="161"/>
      <c r="M47" s="161"/>
      <c r="N47" s="161"/>
      <c r="O47" s="162"/>
      <c r="P47" s="48">
        <f t="shared" si="1"/>
        <v>0</v>
      </c>
      <c r="Q47" s="10">
        <f t="shared" si="2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3"/>
        <v>0</v>
      </c>
      <c r="F48" s="7"/>
      <c r="G48" s="57">
        <f t="shared" si="0"/>
        <v>0</v>
      </c>
      <c r="H48" s="160"/>
      <c r="I48" s="161"/>
      <c r="J48" s="161"/>
      <c r="K48" s="161"/>
      <c r="L48" s="161"/>
      <c r="M48" s="161"/>
      <c r="N48" s="161"/>
      <c r="O48" s="162"/>
      <c r="P48" s="48">
        <f t="shared" si="1"/>
        <v>0</v>
      </c>
      <c r="Q48" s="10">
        <f t="shared" si="2"/>
        <v>0</v>
      </c>
    </row>
    <row r="49" spans="1:17" ht="17.25">
      <c r="A49" s="4"/>
      <c r="B49" s="5" t="s">
        <v>50</v>
      </c>
      <c r="C49" s="6">
        <v>38</v>
      </c>
      <c r="D49" s="7"/>
      <c r="E49" s="8">
        <f t="shared" si="3"/>
        <v>0</v>
      </c>
      <c r="F49" s="7"/>
      <c r="G49" s="57">
        <f t="shared" si="0"/>
        <v>0</v>
      </c>
      <c r="H49" s="160"/>
      <c r="I49" s="161"/>
      <c r="J49" s="161"/>
      <c r="K49" s="161"/>
      <c r="L49" s="161"/>
      <c r="M49" s="161"/>
      <c r="N49" s="161"/>
      <c r="O49" s="162"/>
      <c r="P49" s="48">
        <f t="shared" si="1"/>
        <v>0</v>
      </c>
      <c r="Q49" s="10">
        <f t="shared" si="2"/>
        <v>0</v>
      </c>
    </row>
    <row r="50" spans="1:17" ht="17.25">
      <c r="A50" s="4"/>
      <c r="B50" s="5" t="s">
        <v>51</v>
      </c>
      <c r="C50" s="6">
        <v>38</v>
      </c>
      <c r="D50" s="7">
        <v>8</v>
      </c>
      <c r="E50" s="8">
        <f t="shared" si="3"/>
        <v>228</v>
      </c>
      <c r="F50" s="7">
        <v>5</v>
      </c>
      <c r="G50" s="57">
        <f t="shared" si="0"/>
        <v>95</v>
      </c>
      <c r="H50" s="160"/>
      <c r="I50" s="161"/>
      <c r="J50" s="161"/>
      <c r="K50" s="161"/>
      <c r="L50" s="161"/>
      <c r="M50" s="161"/>
      <c r="N50" s="161"/>
      <c r="O50" s="162"/>
      <c r="P50" s="48">
        <f t="shared" si="1"/>
        <v>323</v>
      </c>
      <c r="Q50" s="10">
        <f t="shared" si="2"/>
        <v>304</v>
      </c>
    </row>
    <row r="51" spans="1:17" ht="17.25">
      <c r="A51" s="4"/>
      <c r="B51" s="5" t="s">
        <v>52</v>
      </c>
      <c r="C51" s="6">
        <v>30</v>
      </c>
      <c r="D51" s="7">
        <v>4</v>
      </c>
      <c r="E51" s="8">
        <f t="shared" si="3"/>
        <v>90</v>
      </c>
      <c r="F51" s="7">
        <v>4</v>
      </c>
      <c r="G51" s="57">
        <f t="shared" si="0"/>
        <v>60</v>
      </c>
      <c r="H51" s="160"/>
      <c r="I51" s="161"/>
      <c r="J51" s="161"/>
      <c r="K51" s="161"/>
      <c r="L51" s="161"/>
      <c r="M51" s="161"/>
      <c r="N51" s="161"/>
      <c r="O51" s="162"/>
      <c r="P51" s="48">
        <f t="shared" si="1"/>
        <v>150</v>
      </c>
      <c r="Q51" s="10">
        <f t="shared" si="2"/>
        <v>120</v>
      </c>
    </row>
    <row r="52" spans="1:17" ht="17.25">
      <c r="A52" s="4"/>
      <c r="B52" s="5" t="s">
        <v>53</v>
      </c>
      <c r="C52" s="6">
        <v>42</v>
      </c>
      <c r="D52" s="7"/>
      <c r="E52" s="8">
        <f t="shared" si="3"/>
        <v>0</v>
      </c>
      <c r="F52" s="7"/>
      <c r="G52" s="57">
        <f t="shared" si="0"/>
        <v>0</v>
      </c>
      <c r="H52" s="160"/>
      <c r="I52" s="161"/>
      <c r="J52" s="161"/>
      <c r="K52" s="161"/>
      <c r="L52" s="161"/>
      <c r="M52" s="161"/>
      <c r="N52" s="161"/>
      <c r="O52" s="162"/>
      <c r="P52" s="48">
        <f t="shared" si="1"/>
        <v>0</v>
      </c>
      <c r="Q52" s="10">
        <f t="shared" si="2"/>
        <v>0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3"/>
        <v>0</v>
      </c>
      <c r="F53" s="7"/>
      <c r="G53" s="57">
        <f t="shared" si="0"/>
        <v>0</v>
      </c>
      <c r="H53" s="160"/>
      <c r="I53" s="161"/>
      <c r="J53" s="161"/>
      <c r="K53" s="161"/>
      <c r="L53" s="161"/>
      <c r="M53" s="161"/>
      <c r="N53" s="161"/>
      <c r="O53" s="162"/>
      <c r="P53" s="48">
        <f t="shared" si="1"/>
        <v>0</v>
      </c>
      <c r="Q53" s="10">
        <f t="shared" si="2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3"/>
        <v>0</v>
      </c>
      <c r="F54" s="7"/>
      <c r="G54" s="57">
        <f t="shared" si="0"/>
        <v>0</v>
      </c>
      <c r="H54" s="160"/>
      <c r="I54" s="161"/>
      <c r="J54" s="161"/>
      <c r="K54" s="161"/>
      <c r="L54" s="161"/>
      <c r="M54" s="161"/>
      <c r="N54" s="161"/>
      <c r="O54" s="162"/>
      <c r="P54" s="48">
        <f t="shared" si="1"/>
        <v>0</v>
      </c>
      <c r="Q54" s="10">
        <f t="shared" si="2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3"/>
        <v>0</v>
      </c>
      <c r="F55" s="7"/>
      <c r="G55" s="57">
        <f t="shared" si="0"/>
        <v>0</v>
      </c>
      <c r="H55" s="160"/>
      <c r="I55" s="161"/>
      <c r="J55" s="161"/>
      <c r="K55" s="161"/>
      <c r="L55" s="161"/>
      <c r="M55" s="161"/>
      <c r="N55" s="161"/>
      <c r="O55" s="162"/>
      <c r="P55" s="48">
        <f t="shared" si="1"/>
        <v>0</v>
      </c>
      <c r="Q55" s="10">
        <f t="shared" si="2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3"/>
        <v>0</v>
      </c>
      <c r="F56" s="7"/>
      <c r="G56" s="57">
        <f t="shared" si="0"/>
        <v>0</v>
      </c>
      <c r="H56" s="160"/>
      <c r="I56" s="161"/>
      <c r="J56" s="161"/>
      <c r="K56" s="161"/>
      <c r="L56" s="161"/>
      <c r="M56" s="161"/>
      <c r="N56" s="161"/>
      <c r="O56" s="162"/>
      <c r="P56" s="48">
        <f t="shared" si="1"/>
        <v>0</v>
      </c>
      <c r="Q56" s="10">
        <f t="shared" si="2"/>
        <v>0</v>
      </c>
    </row>
    <row r="57" spans="1:17" ht="17.25">
      <c r="A57" s="4"/>
      <c r="B57" s="5" t="s">
        <v>58</v>
      </c>
      <c r="C57" s="6">
        <v>28</v>
      </c>
      <c r="D57" s="7"/>
      <c r="E57" s="8">
        <f t="shared" si="3"/>
        <v>0</v>
      </c>
      <c r="F57" s="7">
        <v>1</v>
      </c>
      <c r="G57" s="57">
        <f t="shared" si="0"/>
        <v>14</v>
      </c>
      <c r="H57" s="160"/>
      <c r="I57" s="161"/>
      <c r="J57" s="161"/>
      <c r="K57" s="161"/>
      <c r="L57" s="161"/>
      <c r="M57" s="161"/>
      <c r="N57" s="161"/>
      <c r="O57" s="162"/>
      <c r="P57" s="48">
        <f t="shared" si="1"/>
        <v>14</v>
      </c>
      <c r="Q57" s="10">
        <f t="shared" si="2"/>
        <v>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3"/>
        <v>0</v>
      </c>
      <c r="F58" s="7"/>
      <c r="G58" s="57">
        <f t="shared" si="0"/>
        <v>0</v>
      </c>
      <c r="H58" s="160"/>
      <c r="I58" s="161"/>
      <c r="J58" s="161"/>
      <c r="K58" s="161"/>
      <c r="L58" s="161"/>
      <c r="M58" s="161"/>
      <c r="N58" s="161"/>
      <c r="O58" s="162"/>
      <c r="P58" s="48">
        <f t="shared" si="1"/>
        <v>0</v>
      </c>
      <c r="Q58" s="10">
        <f t="shared" si="2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3"/>
        <v>0</v>
      </c>
      <c r="F59" s="7"/>
      <c r="G59" s="57">
        <f t="shared" si="0"/>
        <v>0</v>
      </c>
      <c r="H59" s="160"/>
      <c r="I59" s="161"/>
      <c r="J59" s="161"/>
      <c r="K59" s="161"/>
      <c r="L59" s="161"/>
      <c r="M59" s="161"/>
      <c r="N59" s="161"/>
      <c r="O59" s="162"/>
      <c r="P59" s="48">
        <f t="shared" si="1"/>
        <v>0</v>
      </c>
      <c r="Q59" s="10">
        <f t="shared" si="2"/>
        <v>0</v>
      </c>
    </row>
    <row r="60" spans="1:17" ht="17.25">
      <c r="A60" s="4"/>
      <c r="B60" s="5" t="s">
        <v>86</v>
      </c>
      <c r="C60" s="57">
        <v>100</v>
      </c>
      <c r="D60" s="7"/>
      <c r="E60" s="8">
        <f t="shared" si="3"/>
        <v>0</v>
      </c>
      <c r="F60" s="7"/>
      <c r="G60" s="57">
        <f t="shared" si="0"/>
        <v>0</v>
      </c>
      <c r="H60" s="160"/>
      <c r="I60" s="161"/>
      <c r="J60" s="161"/>
      <c r="K60" s="161"/>
      <c r="L60" s="161"/>
      <c r="M60" s="161"/>
      <c r="N60" s="161"/>
      <c r="O60" s="162"/>
      <c r="P60" s="48">
        <f t="shared" si="1"/>
        <v>0</v>
      </c>
      <c r="Q60" s="10">
        <f t="shared" si="2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3"/>
        <v>0</v>
      </c>
      <c r="F61" s="7"/>
      <c r="G61" s="57">
        <f t="shared" si="0"/>
        <v>0</v>
      </c>
      <c r="H61" s="160"/>
      <c r="I61" s="161"/>
      <c r="J61" s="161"/>
      <c r="K61" s="161"/>
      <c r="L61" s="161"/>
      <c r="M61" s="161"/>
      <c r="N61" s="161"/>
      <c r="O61" s="162"/>
      <c r="P61" s="48">
        <f t="shared" si="1"/>
        <v>0</v>
      </c>
      <c r="Q61" s="10">
        <f t="shared" si="2"/>
        <v>0</v>
      </c>
    </row>
    <row r="62" spans="1:17" ht="17.25">
      <c r="A62" s="4"/>
      <c r="B62" s="5" t="s">
        <v>62</v>
      </c>
      <c r="C62" s="6">
        <v>59</v>
      </c>
      <c r="D62" s="7">
        <v>30</v>
      </c>
      <c r="E62" s="8">
        <f t="shared" si="3"/>
        <v>1327.5</v>
      </c>
      <c r="F62" s="7"/>
      <c r="G62" s="57">
        <f t="shared" si="0"/>
        <v>0</v>
      </c>
      <c r="H62" s="160"/>
      <c r="I62" s="161"/>
      <c r="J62" s="161"/>
      <c r="K62" s="161"/>
      <c r="L62" s="161"/>
      <c r="M62" s="161"/>
      <c r="N62" s="161"/>
      <c r="O62" s="162"/>
      <c r="P62" s="48">
        <f t="shared" si="1"/>
        <v>1327.5</v>
      </c>
      <c r="Q62" s="10">
        <f t="shared" si="2"/>
        <v>1770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3"/>
        <v>0</v>
      </c>
      <c r="F63" s="7"/>
      <c r="G63" s="57">
        <f t="shared" si="0"/>
        <v>0</v>
      </c>
      <c r="H63" s="160"/>
      <c r="I63" s="161"/>
      <c r="J63" s="161"/>
      <c r="K63" s="161"/>
      <c r="L63" s="161"/>
      <c r="M63" s="161"/>
      <c r="N63" s="161"/>
      <c r="O63" s="162"/>
      <c r="P63" s="48">
        <f t="shared" si="1"/>
        <v>0</v>
      </c>
      <c r="Q63" s="10">
        <f t="shared" si="2"/>
        <v>0</v>
      </c>
    </row>
    <row r="64" spans="1:17" ht="17.25">
      <c r="A64" s="4"/>
      <c r="B64" s="5" t="s">
        <v>64</v>
      </c>
      <c r="C64" s="6">
        <v>160</v>
      </c>
      <c r="D64" s="7"/>
      <c r="E64" s="8">
        <f t="shared" si="3"/>
        <v>0</v>
      </c>
      <c r="F64" s="7"/>
      <c r="G64" s="57">
        <f t="shared" si="0"/>
        <v>0</v>
      </c>
      <c r="H64" s="160"/>
      <c r="I64" s="161"/>
      <c r="J64" s="161"/>
      <c r="K64" s="161"/>
      <c r="L64" s="161"/>
      <c r="M64" s="161"/>
      <c r="N64" s="161"/>
      <c r="O64" s="162"/>
      <c r="P64" s="48">
        <f t="shared" si="1"/>
        <v>0</v>
      </c>
      <c r="Q64" s="10">
        <f t="shared" si="2"/>
        <v>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3"/>
        <v>0</v>
      </c>
      <c r="F65" s="7"/>
      <c r="G65" s="57">
        <f t="shared" si="0"/>
        <v>0</v>
      </c>
      <c r="H65" s="160"/>
      <c r="I65" s="161"/>
      <c r="J65" s="161"/>
      <c r="K65" s="161"/>
      <c r="L65" s="161"/>
      <c r="M65" s="161"/>
      <c r="N65" s="161"/>
      <c r="O65" s="162"/>
      <c r="P65" s="48">
        <f t="shared" si="1"/>
        <v>0</v>
      </c>
      <c r="Q65" s="10">
        <f t="shared" si="2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3"/>
        <v>0</v>
      </c>
      <c r="F66" s="7"/>
      <c r="G66" s="57">
        <f t="shared" si="0"/>
        <v>0</v>
      </c>
      <c r="H66" s="160"/>
      <c r="I66" s="161"/>
      <c r="J66" s="161"/>
      <c r="K66" s="161"/>
      <c r="L66" s="161"/>
      <c r="M66" s="161"/>
      <c r="N66" s="161"/>
      <c r="O66" s="162"/>
      <c r="P66" s="48">
        <f t="shared" si="1"/>
        <v>0</v>
      </c>
      <c r="Q66" s="10">
        <f t="shared" si="2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3"/>
        <v>0</v>
      </c>
      <c r="F67" s="7"/>
      <c r="G67" s="57">
        <f t="shared" si="0"/>
        <v>0</v>
      </c>
      <c r="H67" s="160"/>
      <c r="I67" s="161"/>
      <c r="J67" s="161"/>
      <c r="K67" s="161"/>
      <c r="L67" s="161"/>
      <c r="M67" s="161"/>
      <c r="N67" s="161"/>
      <c r="O67" s="162"/>
      <c r="P67" s="48">
        <f t="shared" si="1"/>
        <v>0</v>
      </c>
      <c r="Q67" s="10">
        <f t="shared" si="2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3"/>
        <v>0</v>
      </c>
      <c r="F68" s="7"/>
      <c r="G68" s="57">
        <f t="shared" si="0"/>
        <v>0</v>
      </c>
      <c r="H68" s="160"/>
      <c r="I68" s="161"/>
      <c r="J68" s="161"/>
      <c r="K68" s="161"/>
      <c r="L68" s="161"/>
      <c r="M68" s="161"/>
      <c r="N68" s="161"/>
      <c r="O68" s="162"/>
      <c r="P68" s="48">
        <f t="shared" si="1"/>
        <v>0</v>
      </c>
      <c r="Q68" s="10">
        <f t="shared" si="2"/>
        <v>0</v>
      </c>
    </row>
    <row r="69" spans="1:17" ht="17.25">
      <c r="A69" s="4"/>
      <c r="B69" s="5" t="s">
        <v>79</v>
      </c>
      <c r="C69" s="57">
        <v>75</v>
      </c>
      <c r="D69" s="7"/>
      <c r="E69" s="8">
        <f t="shared" si="3"/>
        <v>0</v>
      </c>
      <c r="F69" s="7"/>
      <c r="G69" s="57">
        <f t="shared" si="0"/>
        <v>0</v>
      </c>
      <c r="H69" s="160"/>
      <c r="I69" s="161"/>
      <c r="J69" s="161"/>
      <c r="K69" s="161"/>
      <c r="L69" s="161"/>
      <c r="M69" s="161"/>
      <c r="N69" s="161"/>
      <c r="O69" s="162"/>
      <c r="P69" s="48">
        <f t="shared" si="1"/>
        <v>0</v>
      </c>
      <c r="Q69" s="10">
        <f t="shared" si="2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3"/>
        <v>0</v>
      </c>
      <c r="F70" s="7"/>
      <c r="G70" s="57">
        <f t="shared" si="0"/>
        <v>0</v>
      </c>
      <c r="H70" s="160"/>
      <c r="I70" s="161"/>
      <c r="J70" s="161"/>
      <c r="K70" s="161"/>
      <c r="L70" s="161"/>
      <c r="M70" s="161"/>
      <c r="N70" s="161"/>
      <c r="O70" s="162"/>
      <c r="P70" s="48">
        <f t="shared" si="1"/>
        <v>0</v>
      </c>
      <c r="Q70" s="10">
        <f t="shared" si="2"/>
        <v>0</v>
      </c>
    </row>
    <row r="71" spans="1:17" ht="17.25">
      <c r="A71" s="4"/>
      <c r="B71" s="5" t="s">
        <v>84</v>
      </c>
      <c r="C71" s="57">
        <v>120</v>
      </c>
      <c r="D71" s="7"/>
      <c r="E71" s="8">
        <f t="shared" si="3"/>
        <v>0</v>
      </c>
      <c r="F71" s="7"/>
      <c r="G71" s="57">
        <f t="shared" si="0"/>
        <v>0</v>
      </c>
      <c r="H71" s="160"/>
      <c r="I71" s="161"/>
      <c r="J71" s="161"/>
      <c r="K71" s="161"/>
      <c r="L71" s="161"/>
      <c r="M71" s="161"/>
      <c r="N71" s="161"/>
      <c r="O71" s="162"/>
      <c r="P71" s="48">
        <f t="shared" si="1"/>
        <v>0</v>
      </c>
      <c r="Q71" s="10">
        <f t="shared" si="2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si="3"/>
        <v>0</v>
      </c>
      <c r="F72" s="7"/>
      <c r="G72" s="57">
        <f t="shared" ref="G72:G88" si="4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48">
        <f t="shared" ref="P72:P88" si="5">G72+E72</f>
        <v>0</v>
      </c>
      <c r="Q72" s="10">
        <f t="shared" ref="Q72:Q88" si="6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ref="E73:E88" si="7">D73*C73*0.75</f>
        <v>0</v>
      </c>
      <c r="F73" s="7"/>
      <c r="G73" s="57">
        <f t="shared" si="4"/>
        <v>0</v>
      </c>
      <c r="H73" s="160"/>
      <c r="I73" s="161"/>
      <c r="J73" s="161"/>
      <c r="K73" s="161"/>
      <c r="L73" s="161"/>
      <c r="M73" s="161"/>
      <c r="N73" s="161"/>
      <c r="O73" s="162"/>
      <c r="P73" s="48">
        <f t="shared" si="5"/>
        <v>0</v>
      </c>
      <c r="Q73" s="10">
        <f t="shared" si="6"/>
        <v>0</v>
      </c>
    </row>
    <row r="74" spans="1:17" ht="17.25">
      <c r="A74" s="4"/>
      <c r="B74" s="5" t="s">
        <v>81</v>
      </c>
      <c r="C74" s="53">
        <v>80</v>
      </c>
      <c r="D74" s="7"/>
      <c r="E74" s="8">
        <f t="shared" si="7"/>
        <v>0</v>
      </c>
      <c r="F74" s="7"/>
      <c r="G74" s="57">
        <f t="shared" si="4"/>
        <v>0</v>
      </c>
      <c r="H74" s="160"/>
      <c r="I74" s="161"/>
      <c r="J74" s="161"/>
      <c r="K74" s="161"/>
      <c r="L74" s="161"/>
      <c r="M74" s="161"/>
      <c r="N74" s="161"/>
      <c r="O74" s="162"/>
      <c r="P74" s="48">
        <f t="shared" si="5"/>
        <v>0</v>
      </c>
      <c r="Q74" s="10">
        <f t="shared" si="6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7"/>
        <v>0</v>
      </c>
      <c r="F75" s="7"/>
      <c r="G75" s="57">
        <f t="shared" si="4"/>
        <v>0</v>
      </c>
      <c r="H75" s="160"/>
      <c r="I75" s="161"/>
      <c r="J75" s="161"/>
      <c r="K75" s="161"/>
      <c r="L75" s="161"/>
      <c r="M75" s="161"/>
      <c r="N75" s="161"/>
      <c r="O75" s="162"/>
      <c r="P75" s="48">
        <f t="shared" si="5"/>
        <v>0</v>
      </c>
      <c r="Q75" s="10">
        <f t="shared" si="6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7"/>
        <v>0</v>
      </c>
      <c r="F76" s="7"/>
      <c r="G76" s="57">
        <f t="shared" si="4"/>
        <v>0</v>
      </c>
      <c r="H76" s="160"/>
      <c r="I76" s="161"/>
      <c r="J76" s="161"/>
      <c r="K76" s="161"/>
      <c r="L76" s="161"/>
      <c r="M76" s="161"/>
      <c r="N76" s="161"/>
      <c r="O76" s="162"/>
      <c r="P76" s="48">
        <f t="shared" si="5"/>
        <v>0</v>
      </c>
      <c r="Q76" s="10">
        <f t="shared" si="6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7"/>
        <v>0</v>
      </c>
      <c r="F77" s="7"/>
      <c r="G77" s="57">
        <f t="shared" si="4"/>
        <v>0</v>
      </c>
      <c r="H77" s="160"/>
      <c r="I77" s="161"/>
      <c r="J77" s="161"/>
      <c r="K77" s="161"/>
      <c r="L77" s="161"/>
      <c r="M77" s="161"/>
      <c r="N77" s="161"/>
      <c r="O77" s="162"/>
      <c r="P77" s="48">
        <f t="shared" si="5"/>
        <v>0</v>
      </c>
      <c r="Q77" s="10">
        <f t="shared" si="6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7"/>
        <v>0</v>
      </c>
      <c r="F78" s="7"/>
      <c r="G78" s="57">
        <f t="shared" si="4"/>
        <v>0</v>
      </c>
      <c r="H78" s="160"/>
      <c r="I78" s="161"/>
      <c r="J78" s="161"/>
      <c r="K78" s="161"/>
      <c r="L78" s="161"/>
      <c r="M78" s="161"/>
      <c r="N78" s="161"/>
      <c r="O78" s="162"/>
      <c r="P78" s="48">
        <f t="shared" si="5"/>
        <v>0</v>
      </c>
      <c r="Q78" s="10">
        <f t="shared" si="6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7"/>
        <v>0</v>
      </c>
      <c r="F79" s="7"/>
      <c r="G79" s="57">
        <f t="shared" si="4"/>
        <v>0</v>
      </c>
      <c r="H79" s="160"/>
      <c r="I79" s="161"/>
      <c r="J79" s="161"/>
      <c r="K79" s="161"/>
      <c r="L79" s="161"/>
      <c r="M79" s="161"/>
      <c r="N79" s="161"/>
      <c r="O79" s="162"/>
      <c r="P79" s="48">
        <f t="shared" si="5"/>
        <v>0</v>
      </c>
      <c r="Q79" s="10">
        <f t="shared" si="6"/>
        <v>0</v>
      </c>
    </row>
    <row r="80" spans="1:17" ht="17.25">
      <c r="A80" s="57"/>
      <c r="B80" s="5" t="s">
        <v>77</v>
      </c>
      <c r="C80" s="52">
        <v>100</v>
      </c>
      <c r="D80" s="7"/>
      <c r="E80" s="8">
        <f t="shared" si="7"/>
        <v>0</v>
      </c>
      <c r="F80" s="7"/>
      <c r="G80" s="57">
        <f t="shared" si="4"/>
        <v>0</v>
      </c>
      <c r="H80" s="160"/>
      <c r="I80" s="161"/>
      <c r="J80" s="161"/>
      <c r="K80" s="161"/>
      <c r="L80" s="161"/>
      <c r="M80" s="161"/>
      <c r="N80" s="161"/>
      <c r="O80" s="162"/>
      <c r="P80" s="48">
        <f t="shared" si="5"/>
        <v>0</v>
      </c>
      <c r="Q80" s="10">
        <f t="shared" si="6"/>
        <v>0</v>
      </c>
    </row>
    <row r="81" spans="1:17" ht="17.25">
      <c r="A81" s="57"/>
      <c r="B81" s="5" t="s">
        <v>78</v>
      </c>
      <c r="C81" s="52">
        <v>150</v>
      </c>
      <c r="D81" s="7"/>
      <c r="E81" s="8">
        <f t="shared" si="7"/>
        <v>0</v>
      </c>
      <c r="F81" s="7"/>
      <c r="G81" s="57">
        <f t="shared" si="4"/>
        <v>0</v>
      </c>
      <c r="H81" s="160"/>
      <c r="I81" s="161"/>
      <c r="J81" s="161"/>
      <c r="K81" s="161"/>
      <c r="L81" s="161"/>
      <c r="M81" s="161"/>
      <c r="N81" s="161"/>
      <c r="O81" s="162"/>
      <c r="P81" s="48">
        <f t="shared" si="5"/>
        <v>0</v>
      </c>
      <c r="Q81" s="10">
        <f t="shared" si="6"/>
        <v>0</v>
      </c>
    </row>
    <row r="82" spans="1:17" ht="17.25">
      <c r="A82" s="57"/>
      <c r="B82" s="5" t="s">
        <v>80</v>
      </c>
      <c r="C82" s="57">
        <v>40</v>
      </c>
      <c r="D82" s="7"/>
      <c r="E82" s="8">
        <f t="shared" si="7"/>
        <v>0</v>
      </c>
      <c r="F82" s="7"/>
      <c r="G82" s="57">
        <f t="shared" si="4"/>
        <v>0</v>
      </c>
      <c r="H82" s="160"/>
      <c r="I82" s="161"/>
      <c r="J82" s="161"/>
      <c r="K82" s="161"/>
      <c r="L82" s="161"/>
      <c r="M82" s="161"/>
      <c r="N82" s="161"/>
      <c r="O82" s="162"/>
      <c r="P82" s="48">
        <f t="shared" si="5"/>
        <v>0</v>
      </c>
      <c r="Q82" s="10">
        <f t="shared" si="6"/>
        <v>0</v>
      </c>
    </row>
    <row r="83" spans="1:17" ht="17.25">
      <c r="A83" s="57"/>
      <c r="B83" s="5" t="s">
        <v>82</v>
      </c>
      <c r="C83" s="57">
        <v>45</v>
      </c>
      <c r="D83" s="7"/>
      <c r="E83" s="8">
        <f t="shared" si="7"/>
        <v>0</v>
      </c>
      <c r="F83" s="7"/>
      <c r="G83" s="57">
        <f t="shared" si="4"/>
        <v>0</v>
      </c>
      <c r="H83" s="160"/>
      <c r="I83" s="161"/>
      <c r="J83" s="161"/>
      <c r="K83" s="161"/>
      <c r="L83" s="161"/>
      <c r="M83" s="161"/>
      <c r="N83" s="161"/>
      <c r="O83" s="162"/>
      <c r="P83" s="48">
        <f t="shared" si="5"/>
        <v>0</v>
      </c>
      <c r="Q83" s="10">
        <f t="shared" si="6"/>
        <v>0</v>
      </c>
    </row>
    <row r="84" spans="1:17" ht="17.25">
      <c r="A84" s="57"/>
      <c r="B84" s="5"/>
      <c r="C84" s="57"/>
      <c r="D84" s="7"/>
      <c r="E84" s="8">
        <f t="shared" si="7"/>
        <v>0</v>
      </c>
      <c r="F84" s="7"/>
      <c r="G84" s="57">
        <f t="shared" si="4"/>
        <v>0</v>
      </c>
      <c r="H84" s="160"/>
      <c r="I84" s="161"/>
      <c r="J84" s="161"/>
      <c r="K84" s="161"/>
      <c r="L84" s="161"/>
      <c r="M84" s="161"/>
      <c r="N84" s="161"/>
      <c r="O84" s="162"/>
      <c r="P84" s="48">
        <f t="shared" si="5"/>
        <v>0</v>
      </c>
      <c r="Q84" s="10">
        <f t="shared" si="6"/>
        <v>0</v>
      </c>
    </row>
    <row r="85" spans="1:17" ht="17.25">
      <c r="A85" s="51"/>
      <c r="B85" s="5" t="s">
        <v>163</v>
      </c>
      <c r="C85" s="57">
        <v>175</v>
      </c>
      <c r="D85" s="7">
        <v>1</v>
      </c>
      <c r="E85" s="8">
        <f t="shared" si="7"/>
        <v>131.25</v>
      </c>
      <c r="F85" s="7"/>
      <c r="G85" s="57">
        <f t="shared" si="4"/>
        <v>0</v>
      </c>
      <c r="H85" s="160"/>
      <c r="I85" s="161"/>
      <c r="J85" s="161"/>
      <c r="K85" s="161"/>
      <c r="L85" s="161"/>
      <c r="M85" s="161"/>
      <c r="N85" s="161"/>
      <c r="O85" s="162"/>
      <c r="P85" s="48">
        <f t="shared" si="5"/>
        <v>131.25</v>
      </c>
      <c r="Q85" s="10">
        <f t="shared" si="6"/>
        <v>175</v>
      </c>
    </row>
    <row r="86" spans="1:17" ht="17.25">
      <c r="A86" s="51"/>
      <c r="B86" s="5"/>
      <c r="C86" s="57"/>
      <c r="D86" s="7"/>
      <c r="E86" s="8">
        <f t="shared" si="7"/>
        <v>0</v>
      </c>
      <c r="F86" s="7"/>
      <c r="G86" s="57">
        <f t="shared" si="4"/>
        <v>0</v>
      </c>
      <c r="H86" s="160"/>
      <c r="I86" s="161"/>
      <c r="J86" s="161"/>
      <c r="K86" s="161"/>
      <c r="L86" s="161"/>
      <c r="M86" s="161"/>
      <c r="N86" s="161"/>
      <c r="O86" s="162"/>
      <c r="P86" s="48">
        <f t="shared" si="5"/>
        <v>0</v>
      </c>
      <c r="Q86" s="10">
        <f t="shared" si="6"/>
        <v>0</v>
      </c>
    </row>
    <row r="87" spans="1:17" ht="17.25">
      <c r="A87" s="51"/>
      <c r="B87" s="5" t="s">
        <v>129</v>
      </c>
      <c r="C87" s="57"/>
      <c r="D87" s="7"/>
      <c r="E87" s="8">
        <f t="shared" si="7"/>
        <v>0</v>
      </c>
      <c r="F87" s="7"/>
      <c r="G87" s="57">
        <f t="shared" si="4"/>
        <v>0</v>
      </c>
      <c r="H87" s="160"/>
      <c r="I87" s="161"/>
      <c r="J87" s="161"/>
      <c r="K87" s="161"/>
      <c r="L87" s="161"/>
      <c r="M87" s="161"/>
      <c r="N87" s="161"/>
      <c r="O87" s="162"/>
      <c r="P87" s="48">
        <f t="shared" si="5"/>
        <v>0</v>
      </c>
      <c r="Q87" s="10">
        <f t="shared" si="6"/>
        <v>0</v>
      </c>
    </row>
    <row r="88" spans="1:17" ht="17.25">
      <c r="A88" s="51"/>
      <c r="B88" s="5" t="s">
        <v>129</v>
      </c>
      <c r="C88" s="57"/>
      <c r="D88" s="7"/>
      <c r="E88" s="8">
        <f t="shared" si="7"/>
        <v>0</v>
      </c>
      <c r="F88" s="7"/>
      <c r="G88" s="57">
        <f t="shared" si="4"/>
        <v>0</v>
      </c>
      <c r="H88" s="160"/>
      <c r="I88" s="161"/>
      <c r="J88" s="161"/>
      <c r="K88" s="161"/>
      <c r="L88" s="161"/>
      <c r="M88" s="161"/>
      <c r="N88" s="161"/>
      <c r="O88" s="162"/>
      <c r="P88" s="48">
        <f t="shared" si="5"/>
        <v>0</v>
      </c>
      <c r="Q88" s="10">
        <f t="shared" si="6"/>
        <v>0</v>
      </c>
    </row>
    <row r="89" spans="1:17" ht="28.5">
      <c r="A89" s="151" t="s">
        <v>89</v>
      </c>
      <c r="B89" s="152"/>
      <c r="C89" s="153"/>
      <c r="D89" s="12">
        <f>SUM(D7:D88)</f>
        <v>212</v>
      </c>
      <c r="E89" s="12">
        <f t="shared" ref="E89:G89" si="8">SUM(E7:E88)</f>
        <v>13487.25</v>
      </c>
      <c r="F89" s="12">
        <f t="shared" si="8"/>
        <v>438</v>
      </c>
      <c r="G89" s="12">
        <f t="shared" si="8"/>
        <v>16298.5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29785.75</v>
      </c>
      <c r="Q89" s="12">
        <f t="shared" si="9"/>
        <v>17983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54"/>
      <c r="B91" s="55"/>
      <c r="C91" s="55"/>
      <c r="D91" s="17"/>
      <c r="E91" s="17"/>
      <c r="F91" s="17"/>
      <c r="G91" s="17"/>
      <c r="H91" s="33" t="s">
        <v>91</v>
      </c>
      <c r="I91" s="57" t="s">
        <v>8</v>
      </c>
      <c r="J91" s="33" t="s">
        <v>92</v>
      </c>
      <c r="K91" s="57" t="s">
        <v>10</v>
      </c>
      <c r="L91" s="17"/>
      <c r="M91" s="17"/>
      <c r="N91" s="17"/>
      <c r="O91" s="17"/>
      <c r="P91" s="55"/>
      <c r="Q91" s="56"/>
    </row>
    <row r="92" spans="1:17" ht="17.25">
      <c r="A92" s="19"/>
      <c r="B92" s="50" t="s">
        <v>93</v>
      </c>
      <c r="C92" s="57">
        <v>110</v>
      </c>
      <c r="D92" s="163"/>
      <c r="E92" s="164"/>
      <c r="F92" s="164"/>
      <c r="G92" s="165"/>
      <c r="H92" s="7">
        <v>7</v>
      </c>
      <c r="I92" s="8">
        <f>H92*C92*0.75</f>
        <v>577.5</v>
      </c>
      <c r="J92" s="7">
        <v>12</v>
      </c>
      <c r="K92" s="8">
        <f>J92*C92*0.5</f>
        <v>660</v>
      </c>
      <c r="L92" s="169"/>
      <c r="M92" s="170"/>
      <c r="N92" s="170"/>
      <c r="O92" s="171"/>
      <c r="P92" s="48">
        <f>K92+I92</f>
        <v>1237.5</v>
      </c>
      <c r="Q92" s="10">
        <f>H92*C92</f>
        <v>770</v>
      </c>
    </row>
    <row r="93" spans="1:17" ht="17.25">
      <c r="A93" s="19"/>
      <c r="B93" s="50" t="s">
        <v>94</v>
      </c>
      <c r="C93" s="57">
        <v>120</v>
      </c>
      <c r="D93" s="166"/>
      <c r="E93" s="167"/>
      <c r="F93" s="167"/>
      <c r="G93" s="168"/>
      <c r="H93" s="7"/>
      <c r="I93" s="8">
        <f t="shared" ref="I93:I111" si="10">H93*C93*0.75</f>
        <v>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48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50" t="s">
        <v>95</v>
      </c>
      <c r="C94" s="57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48">
        <f t="shared" si="12"/>
        <v>0</v>
      </c>
      <c r="Q94" s="10">
        <f t="shared" si="13"/>
        <v>0</v>
      </c>
    </row>
    <row r="95" spans="1:17" ht="28.5">
      <c r="A95" s="19"/>
      <c r="B95" s="50" t="s">
        <v>96</v>
      </c>
      <c r="C95" s="57">
        <v>203</v>
      </c>
      <c r="D95" s="166"/>
      <c r="E95" s="167"/>
      <c r="F95" s="167"/>
      <c r="G95" s="168"/>
      <c r="H95" s="7">
        <v>1</v>
      </c>
      <c r="I95" s="8">
        <f t="shared" si="10"/>
        <v>152.25</v>
      </c>
      <c r="J95" s="7"/>
      <c r="K95" s="8">
        <f t="shared" si="11"/>
        <v>0</v>
      </c>
      <c r="L95" s="172"/>
      <c r="M95" s="173"/>
      <c r="N95" s="173"/>
      <c r="O95" s="174"/>
      <c r="P95" s="48">
        <f t="shared" si="12"/>
        <v>152.25</v>
      </c>
      <c r="Q95" s="10">
        <f t="shared" si="13"/>
        <v>203</v>
      </c>
    </row>
    <row r="96" spans="1:17" ht="17.25">
      <c r="A96" s="19"/>
      <c r="B96" s="50" t="s">
        <v>97</v>
      </c>
      <c r="C96" s="57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48">
        <f t="shared" si="12"/>
        <v>0</v>
      </c>
      <c r="Q96" s="10">
        <f t="shared" si="13"/>
        <v>0</v>
      </c>
    </row>
    <row r="97" spans="1:17" ht="17.25">
      <c r="A97" s="19"/>
      <c r="B97" s="50" t="s">
        <v>98</v>
      </c>
      <c r="C97" s="57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48">
        <f t="shared" si="12"/>
        <v>0</v>
      </c>
      <c r="Q97" s="10">
        <f t="shared" si="13"/>
        <v>0</v>
      </c>
    </row>
    <row r="98" spans="1:17" ht="17.25">
      <c r="A98" s="19"/>
      <c r="B98" s="50" t="s">
        <v>99</v>
      </c>
      <c r="C98" s="57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48">
        <f t="shared" si="12"/>
        <v>0</v>
      </c>
      <c r="Q98" s="10">
        <f t="shared" si="13"/>
        <v>0</v>
      </c>
    </row>
    <row r="99" spans="1:17" ht="17.25">
      <c r="A99" s="19"/>
      <c r="B99" s="50" t="s">
        <v>100</v>
      </c>
      <c r="C99" s="57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48">
        <f t="shared" si="12"/>
        <v>0</v>
      </c>
      <c r="Q99" s="10">
        <f t="shared" si="13"/>
        <v>0</v>
      </c>
    </row>
    <row r="100" spans="1:17" ht="17.25">
      <c r="A100" s="19"/>
      <c r="B100" s="50" t="s">
        <v>101</v>
      </c>
      <c r="C100" s="57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48">
        <f t="shared" si="12"/>
        <v>0</v>
      </c>
      <c r="Q100" s="10">
        <f t="shared" si="13"/>
        <v>0</v>
      </c>
    </row>
    <row r="101" spans="1:17" ht="17.25">
      <c r="A101" s="19"/>
      <c r="B101" s="50" t="s">
        <v>102</v>
      </c>
      <c r="C101" s="57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48">
        <f t="shared" si="12"/>
        <v>0</v>
      </c>
      <c r="Q101" s="10">
        <f t="shared" si="13"/>
        <v>0</v>
      </c>
    </row>
    <row r="102" spans="1:17" ht="17.25">
      <c r="A102" s="19"/>
      <c r="B102" s="50" t="s">
        <v>107</v>
      </c>
      <c r="C102" s="57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48">
        <f t="shared" si="12"/>
        <v>0</v>
      </c>
      <c r="Q102" s="10">
        <f t="shared" si="13"/>
        <v>0</v>
      </c>
    </row>
    <row r="103" spans="1:17" ht="17.25">
      <c r="A103" s="19"/>
      <c r="B103" s="50" t="s">
        <v>103</v>
      </c>
      <c r="C103" s="57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48">
        <f t="shared" si="12"/>
        <v>0</v>
      </c>
      <c r="Q103" s="10">
        <f t="shared" si="13"/>
        <v>0</v>
      </c>
    </row>
    <row r="104" spans="1:17" ht="17.25">
      <c r="A104" s="19"/>
      <c r="B104" s="50" t="s">
        <v>104</v>
      </c>
      <c r="C104" s="57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48">
        <f t="shared" si="12"/>
        <v>0</v>
      </c>
      <c r="Q104" s="10">
        <f t="shared" si="13"/>
        <v>0</v>
      </c>
    </row>
    <row r="105" spans="1:17" ht="17.25">
      <c r="A105" s="19"/>
      <c r="B105" s="50" t="s">
        <v>108</v>
      </c>
      <c r="C105" s="57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48">
        <f t="shared" si="12"/>
        <v>0</v>
      </c>
      <c r="Q105" s="10">
        <f t="shared" si="13"/>
        <v>0</v>
      </c>
    </row>
    <row r="106" spans="1:17" ht="17.25">
      <c r="A106" s="19"/>
      <c r="B106" s="50" t="s">
        <v>109</v>
      </c>
      <c r="C106" s="57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48">
        <f t="shared" si="12"/>
        <v>0</v>
      </c>
      <c r="Q106" s="10">
        <f t="shared" si="13"/>
        <v>0</v>
      </c>
    </row>
    <row r="107" spans="1:17" ht="17.25">
      <c r="A107" s="19"/>
      <c r="B107" s="50" t="s">
        <v>105</v>
      </c>
      <c r="C107" s="57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48">
        <f t="shared" si="12"/>
        <v>0</v>
      </c>
      <c r="Q107" s="10">
        <f t="shared" si="13"/>
        <v>0</v>
      </c>
    </row>
    <row r="108" spans="1:17" ht="17.25">
      <c r="A108" s="19"/>
      <c r="B108" s="50" t="s">
        <v>106</v>
      </c>
      <c r="C108" s="57">
        <v>350</v>
      </c>
      <c r="D108" s="166"/>
      <c r="E108" s="167"/>
      <c r="F108" s="167"/>
      <c r="G108" s="168"/>
      <c r="H108" s="7"/>
      <c r="I108" s="8">
        <f t="shared" si="10"/>
        <v>0</v>
      </c>
      <c r="J108" s="58">
        <v>7</v>
      </c>
      <c r="K108" s="8">
        <f t="shared" si="11"/>
        <v>1225</v>
      </c>
      <c r="L108" s="172"/>
      <c r="M108" s="173"/>
      <c r="N108" s="173"/>
      <c r="O108" s="174"/>
      <c r="P108" s="48">
        <f t="shared" si="12"/>
        <v>1225</v>
      </c>
      <c r="Q108" s="10">
        <f t="shared" si="13"/>
        <v>0</v>
      </c>
    </row>
    <row r="109" spans="1:17" ht="17.25">
      <c r="A109" s="19"/>
      <c r="B109" s="50" t="s">
        <v>129</v>
      </c>
      <c r="C109" s="57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48">
        <f t="shared" si="12"/>
        <v>0</v>
      </c>
      <c r="Q109" s="10">
        <f t="shared" si="13"/>
        <v>0</v>
      </c>
    </row>
    <row r="110" spans="1:17" ht="17.25">
      <c r="A110" s="19"/>
      <c r="B110" s="50" t="s">
        <v>129</v>
      </c>
      <c r="C110" s="57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48">
        <f t="shared" si="12"/>
        <v>0</v>
      </c>
      <c r="Q110" s="10">
        <f t="shared" si="13"/>
        <v>0</v>
      </c>
    </row>
    <row r="111" spans="1:17" ht="17.25">
      <c r="A111" s="19"/>
      <c r="B111" s="50" t="s">
        <v>129</v>
      </c>
      <c r="C111" s="57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48">
        <f t="shared" si="12"/>
        <v>0</v>
      </c>
      <c r="Q111" s="10">
        <f t="shared" si="13"/>
        <v>0</v>
      </c>
    </row>
    <row r="112" spans="1:17" ht="28.5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8</v>
      </c>
      <c r="I112" s="12">
        <f>SUM(I92:I111)</f>
        <v>729.75</v>
      </c>
      <c r="J112" s="12">
        <f>SUM(J92:J111)</f>
        <v>19</v>
      </c>
      <c r="K112" s="12">
        <f>SUM(K92:K111)</f>
        <v>1885</v>
      </c>
      <c r="L112" s="13"/>
      <c r="M112" s="13"/>
      <c r="N112" s="13"/>
      <c r="O112" s="13"/>
      <c r="P112" s="12">
        <f>SUM(P92:P111)</f>
        <v>2614.75</v>
      </c>
      <c r="Q112" s="12">
        <f>SUM(Q92:Q111)</f>
        <v>973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54"/>
      <c r="B114" s="55"/>
      <c r="C114" s="55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57" t="s">
        <v>8</v>
      </c>
      <c r="N114" s="33" t="s">
        <v>112</v>
      </c>
      <c r="O114" s="57" t="s">
        <v>10</v>
      </c>
      <c r="P114" s="55"/>
      <c r="Q114" s="56"/>
    </row>
    <row r="115" spans="1:17" ht="17.25">
      <c r="A115" s="19"/>
      <c r="B115" s="50" t="s">
        <v>113</v>
      </c>
      <c r="C115" s="57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44</v>
      </c>
      <c r="M115" s="8">
        <f>L115*C115*0.75</f>
        <v>231</v>
      </c>
      <c r="N115" s="7">
        <v>13</v>
      </c>
      <c r="O115" s="8">
        <f>N115*C115*0.5</f>
        <v>45.5</v>
      </c>
      <c r="P115" s="48">
        <f>O115+M115</f>
        <v>276.5</v>
      </c>
      <c r="Q115" s="10">
        <f>L115*C115</f>
        <v>308</v>
      </c>
    </row>
    <row r="116" spans="1:17" ht="17.25">
      <c r="A116" s="19"/>
      <c r="B116" s="50" t="s">
        <v>130</v>
      </c>
      <c r="C116" s="57">
        <v>12</v>
      </c>
      <c r="D116" s="166"/>
      <c r="E116" s="167"/>
      <c r="F116" s="167"/>
      <c r="G116" s="167"/>
      <c r="H116" s="167"/>
      <c r="I116" s="167"/>
      <c r="J116" s="167"/>
      <c r="K116" s="168"/>
      <c r="L116" s="7"/>
      <c r="M116" s="8">
        <f t="shared" ref="M116:M120" si="14">L116*C116*0.75</f>
        <v>0</v>
      </c>
      <c r="N116" s="7"/>
      <c r="O116" s="8">
        <f t="shared" ref="O116:O120" si="15">N116*C116*0.5</f>
        <v>0</v>
      </c>
      <c r="P116" s="48">
        <f t="shared" ref="P116:P120" si="16">O116+M116</f>
        <v>0</v>
      </c>
      <c r="Q116" s="10">
        <f t="shared" ref="Q116:Q120" si="17">L116*C116</f>
        <v>0</v>
      </c>
    </row>
    <row r="117" spans="1:17" ht="17.25">
      <c r="A117" s="19"/>
      <c r="B117" s="50" t="s">
        <v>131</v>
      </c>
      <c r="C117" s="57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7</v>
      </c>
      <c r="M117" s="8">
        <f t="shared" si="14"/>
        <v>52.5</v>
      </c>
      <c r="N117" s="7">
        <v>7</v>
      </c>
      <c r="O117" s="8">
        <f t="shared" si="15"/>
        <v>35</v>
      </c>
      <c r="P117" s="48">
        <f t="shared" si="16"/>
        <v>87.5</v>
      </c>
      <c r="Q117" s="10">
        <f t="shared" si="17"/>
        <v>70</v>
      </c>
    </row>
    <row r="118" spans="1:17" ht="28.5">
      <c r="A118" s="19"/>
      <c r="B118" s="21" t="s">
        <v>114</v>
      </c>
      <c r="C118" s="57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30</v>
      </c>
      <c r="M118" s="8">
        <f t="shared" si="14"/>
        <v>112.5</v>
      </c>
      <c r="N118" s="7">
        <v>45</v>
      </c>
      <c r="O118" s="8">
        <f t="shared" si="15"/>
        <v>112.5</v>
      </c>
      <c r="P118" s="48">
        <f t="shared" si="16"/>
        <v>225</v>
      </c>
      <c r="Q118" s="10">
        <f t="shared" si="17"/>
        <v>150</v>
      </c>
    </row>
    <row r="119" spans="1:17" ht="17.25">
      <c r="A119" s="22"/>
      <c r="B119" s="21" t="s">
        <v>115</v>
      </c>
      <c r="C119" s="57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26</v>
      </c>
      <c r="M119" s="8">
        <f t="shared" si="14"/>
        <v>156</v>
      </c>
      <c r="N119" s="7"/>
      <c r="O119" s="8">
        <f t="shared" si="15"/>
        <v>0</v>
      </c>
      <c r="P119" s="48">
        <f t="shared" si="16"/>
        <v>156</v>
      </c>
      <c r="Q119" s="10">
        <f t="shared" si="17"/>
        <v>208</v>
      </c>
    </row>
    <row r="120" spans="1:17" ht="17.25">
      <c r="A120" s="22"/>
      <c r="B120" s="21" t="s">
        <v>129</v>
      </c>
      <c r="C120" s="57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48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107</v>
      </c>
      <c r="M121" s="14">
        <f t="shared" ref="M121:Q121" si="18">SUM(M115:M120)</f>
        <v>552</v>
      </c>
      <c r="N121" s="14">
        <f t="shared" si="18"/>
        <v>65</v>
      </c>
      <c r="O121" s="14">
        <f t="shared" si="18"/>
        <v>193</v>
      </c>
      <c r="P121" s="14">
        <f t="shared" si="18"/>
        <v>745</v>
      </c>
      <c r="Q121" s="14">
        <f t="shared" si="18"/>
        <v>736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33145.5</v>
      </c>
      <c r="Q122" s="23">
        <f>Q89+Q112+Q121</f>
        <v>19692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13918.6</v>
      </c>
      <c r="Q123" s="25">
        <f>D134</f>
        <v>13918.6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2.3813817481643267</v>
      </c>
      <c r="Q124" s="47">
        <f>Q122/Q123</f>
        <v>1.4147974652623108</v>
      </c>
    </row>
    <row r="125" spans="1:17">
      <c r="A125" s="26"/>
      <c r="B125" s="49" t="s">
        <v>119</v>
      </c>
      <c r="C125" s="49" t="s">
        <v>120</v>
      </c>
      <c r="D125" s="49" t="s">
        <v>89</v>
      </c>
      <c r="E125" s="49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12200</v>
      </c>
      <c r="C126" s="62">
        <v>3500</v>
      </c>
      <c r="D126" s="28">
        <f t="shared" ref="D126:D130" si="19">C126+B126</f>
        <v>15700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12739</v>
      </c>
      <c r="C127" s="62">
        <v>3600</v>
      </c>
      <c r="D127" s="28">
        <f t="shared" si="19"/>
        <v>16339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11000</v>
      </c>
      <c r="C128" s="61">
        <v>3600</v>
      </c>
      <c r="D128" s="28">
        <f t="shared" si="19"/>
        <v>14600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8500</v>
      </c>
      <c r="C129" s="1">
        <v>3600</v>
      </c>
      <c r="D129" s="28">
        <f t="shared" si="19"/>
        <v>12100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7254</v>
      </c>
      <c r="C130" s="1">
        <v>3600</v>
      </c>
      <c r="D130" s="28">
        <f t="shared" si="19"/>
        <v>10854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51">
        <f>SUM(B126:B130)</f>
        <v>51693</v>
      </c>
      <c r="C131" s="51">
        <f t="shared" ref="C131:D131" si="20">SUM(C126:C130)</f>
        <v>17900</v>
      </c>
      <c r="D131" s="51">
        <f t="shared" si="20"/>
        <v>69593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13918.6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13918.6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4"/>
  <sheetViews>
    <sheetView rightToLeft="1" workbookViewId="0">
      <selection activeCell="C126" sqref="C126:C130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5" width="5.42578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138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57" t="s">
        <v>8</v>
      </c>
      <c r="F4" s="33" t="s">
        <v>9</v>
      </c>
      <c r="G4" s="57" t="s">
        <v>10</v>
      </c>
      <c r="H4" s="57"/>
      <c r="I4" s="57"/>
      <c r="J4" s="57"/>
      <c r="K4" s="57"/>
      <c r="L4" s="57"/>
      <c r="M4" s="57"/>
      <c r="N4" s="57"/>
      <c r="O4" s="57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57"/>
      <c r="F5" s="3">
        <v>5</v>
      </c>
      <c r="G5" s="57"/>
      <c r="H5" s="3">
        <v>6</v>
      </c>
      <c r="I5" s="57"/>
      <c r="J5" s="3">
        <v>7</v>
      </c>
      <c r="K5" s="57"/>
      <c r="L5" s="3">
        <v>8</v>
      </c>
      <c r="M5" s="57"/>
      <c r="N5" s="3">
        <v>9</v>
      </c>
      <c r="O5" s="57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>
        <v>4</v>
      </c>
      <c r="G7" s="57">
        <f>F7*C7*0.5</f>
        <v>88</v>
      </c>
      <c r="H7" s="157"/>
      <c r="I7" s="158"/>
      <c r="J7" s="158"/>
      <c r="K7" s="158"/>
      <c r="L7" s="158"/>
      <c r="M7" s="158"/>
      <c r="N7" s="158"/>
      <c r="O7" s="159"/>
      <c r="P7" s="48">
        <f>G7+E7</f>
        <v>88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500</v>
      </c>
      <c r="G8" s="57">
        <f t="shared" ref="G8:G71" si="1">F8*C8*0.5</f>
        <v>16250</v>
      </c>
      <c r="H8" s="160"/>
      <c r="I8" s="161"/>
      <c r="J8" s="161"/>
      <c r="K8" s="161"/>
      <c r="L8" s="161"/>
      <c r="M8" s="161"/>
      <c r="N8" s="161"/>
      <c r="O8" s="162"/>
      <c r="P8" s="48">
        <f t="shared" ref="P8:P71" si="2">G8+E8</f>
        <v>16250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/>
      <c r="E9" s="8">
        <f t="shared" si="0"/>
        <v>0</v>
      </c>
      <c r="F9" s="7"/>
      <c r="G9" s="57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48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57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48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57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48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>
        <v>2</v>
      </c>
      <c r="G12" s="57">
        <f t="shared" si="1"/>
        <v>62</v>
      </c>
      <c r="H12" s="160"/>
      <c r="I12" s="161"/>
      <c r="J12" s="161"/>
      <c r="K12" s="161"/>
      <c r="L12" s="161"/>
      <c r="M12" s="161"/>
      <c r="N12" s="161"/>
      <c r="O12" s="162"/>
      <c r="P12" s="48">
        <f t="shared" si="2"/>
        <v>62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7">
        <v>228</v>
      </c>
      <c r="E13" s="8">
        <f t="shared" si="0"/>
        <v>12825</v>
      </c>
      <c r="F13" s="7">
        <v>107</v>
      </c>
      <c r="G13" s="57">
        <f t="shared" si="1"/>
        <v>4012.5</v>
      </c>
      <c r="H13" s="160"/>
      <c r="I13" s="161"/>
      <c r="J13" s="161"/>
      <c r="K13" s="161"/>
      <c r="L13" s="161"/>
      <c r="M13" s="161"/>
      <c r="N13" s="161"/>
      <c r="O13" s="162"/>
      <c r="P13" s="48">
        <f t="shared" si="2"/>
        <v>16837.5</v>
      </c>
      <c r="Q13" s="10">
        <f t="shared" si="3"/>
        <v>17100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/>
      <c r="G14" s="57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48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10</v>
      </c>
      <c r="E15" s="8">
        <f t="shared" si="0"/>
        <v>615</v>
      </c>
      <c r="F15" s="7"/>
      <c r="G15" s="57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48">
        <f t="shared" si="2"/>
        <v>615</v>
      </c>
      <c r="Q15" s="10">
        <f t="shared" si="3"/>
        <v>820</v>
      </c>
    </row>
    <row r="16" spans="1:17" ht="28.5">
      <c r="A16" s="4"/>
      <c r="B16" s="5" t="s">
        <v>20</v>
      </c>
      <c r="C16" s="6">
        <v>75</v>
      </c>
      <c r="D16" s="7">
        <v>19</v>
      </c>
      <c r="E16" s="8">
        <f t="shared" si="0"/>
        <v>1068.75</v>
      </c>
      <c r="F16" s="7"/>
      <c r="G16" s="57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48">
        <f t="shared" si="2"/>
        <v>1068.75</v>
      </c>
      <c r="Q16" s="10">
        <f t="shared" si="3"/>
        <v>1425</v>
      </c>
    </row>
    <row r="17" spans="1:17" ht="17.25">
      <c r="A17" s="4"/>
      <c r="B17" s="5" t="s">
        <v>21</v>
      </c>
      <c r="C17" s="6">
        <v>82</v>
      </c>
      <c r="D17" s="7"/>
      <c r="E17" s="8">
        <f t="shared" si="0"/>
        <v>0</v>
      </c>
      <c r="F17" s="7"/>
      <c r="G17" s="57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48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>
        <v>23</v>
      </c>
      <c r="E18" s="8">
        <f t="shared" si="0"/>
        <v>1449</v>
      </c>
      <c r="F18" s="7"/>
      <c r="G18" s="57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48">
        <f t="shared" si="2"/>
        <v>1449</v>
      </c>
      <c r="Q18" s="10">
        <f t="shared" si="3"/>
        <v>1932</v>
      </c>
    </row>
    <row r="19" spans="1:17" ht="17.25">
      <c r="A19" s="4"/>
      <c r="B19" s="5" t="s">
        <v>23</v>
      </c>
      <c r="C19" s="6">
        <v>110</v>
      </c>
      <c r="D19" s="7">
        <v>35</v>
      </c>
      <c r="E19" s="8">
        <f t="shared" si="0"/>
        <v>2887.5</v>
      </c>
      <c r="F19" s="7">
        <v>3</v>
      </c>
      <c r="G19" s="57">
        <f t="shared" si="1"/>
        <v>165</v>
      </c>
      <c r="H19" s="160"/>
      <c r="I19" s="161"/>
      <c r="J19" s="161"/>
      <c r="K19" s="161"/>
      <c r="L19" s="161"/>
      <c r="M19" s="161"/>
      <c r="N19" s="161"/>
      <c r="O19" s="162"/>
      <c r="P19" s="48">
        <f t="shared" si="2"/>
        <v>3052.5</v>
      </c>
      <c r="Q19" s="10">
        <f t="shared" si="3"/>
        <v>3850</v>
      </c>
    </row>
    <row r="20" spans="1:17" ht="17.25">
      <c r="A20" s="4"/>
      <c r="B20" s="5" t="s">
        <v>83</v>
      </c>
      <c r="C20" s="57">
        <v>110</v>
      </c>
      <c r="D20" s="7">
        <v>0</v>
      </c>
      <c r="E20" s="8">
        <f t="shared" si="0"/>
        <v>0</v>
      </c>
      <c r="F20" s="7">
        <v>0</v>
      </c>
      <c r="G20" s="57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48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57">
        <v>150</v>
      </c>
      <c r="D21" s="7"/>
      <c r="E21" s="8">
        <f t="shared" si="0"/>
        <v>0</v>
      </c>
      <c r="F21" s="7"/>
      <c r="G21" s="57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48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1</v>
      </c>
      <c r="E22" s="8">
        <f t="shared" si="0"/>
        <v>116.25</v>
      </c>
      <c r="F22" s="7"/>
      <c r="G22" s="57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48">
        <f t="shared" si="2"/>
        <v>116.25</v>
      </c>
      <c r="Q22" s="10">
        <f t="shared" si="3"/>
        <v>155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/>
      <c r="G23" s="57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48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57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48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7">
        <v>75</v>
      </c>
      <c r="G25" s="57">
        <f t="shared" si="1"/>
        <v>2775</v>
      </c>
      <c r="H25" s="160"/>
      <c r="I25" s="161"/>
      <c r="J25" s="161"/>
      <c r="K25" s="161"/>
      <c r="L25" s="161"/>
      <c r="M25" s="161"/>
      <c r="N25" s="161"/>
      <c r="O25" s="162"/>
      <c r="P25" s="48">
        <f t="shared" si="2"/>
        <v>2775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>
        <v>10</v>
      </c>
      <c r="G26" s="57">
        <f t="shared" si="1"/>
        <v>390</v>
      </c>
      <c r="H26" s="160"/>
      <c r="I26" s="161"/>
      <c r="J26" s="161"/>
      <c r="K26" s="161"/>
      <c r="L26" s="161"/>
      <c r="M26" s="161"/>
      <c r="N26" s="161"/>
      <c r="O26" s="162"/>
      <c r="P26" s="48">
        <f t="shared" si="2"/>
        <v>390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57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48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>
        <v>6</v>
      </c>
      <c r="G28" s="57">
        <f t="shared" si="1"/>
        <v>318</v>
      </c>
      <c r="H28" s="160"/>
      <c r="I28" s="161"/>
      <c r="J28" s="161"/>
      <c r="K28" s="161"/>
      <c r="L28" s="161"/>
      <c r="M28" s="161"/>
      <c r="N28" s="161"/>
      <c r="O28" s="162"/>
      <c r="P28" s="48">
        <f t="shared" si="2"/>
        <v>318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/>
      <c r="G29" s="57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48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57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48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57">
        <v>120</v>
      </c>
      <c r="D31" s="7"/>
      <c r="E31" s="8">
        <f t="shared" si="0"/>
        <v>0</v>
      </c>
      <c r="F31" s="7"/>
      <c r="G31" s="57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48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57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48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/>
      <c r="G33" s="57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48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57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48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1</v>
      </c>
      <c r="E35" s="8">
        <f t="shared" si="0"/>
        <v>116.25</v>
      </c>
      <c r="F35" s="7">
        <v>1</v>
      </c>
      <c r="G35" s="57">
        <f t="shared" si="1"/>
        <v>77.5</v>
      </c>
      <c r="H35" s="160"/>
      <c r="I35" s="161"/>
      <c r="J35" s="161"/>
      <c r="K35" s="161"/>
      <c r="L35" s="161"/>
      <c r="M35" s="161"/>
      <c r="N35" s="161"/>
      <c r="O35" s="162"/>
      <c r="P35" s="48">
        <f t="shared" si="2"/>
        <v>193.75</v>
      </c>
      <c r="Q35" s="10">
        <f t="shared" si="3"/>
        <v>155</v>
      </c>
    </row>
    <row r="36" spans="1:17" ht="17.25">
      <c r="A36" s="4"/>
      <c r="B36" s="5" t="s">
        <v>37</v>
      </c>
      <c r="C36" s="6">
        <v>165</v>
      </c>
      <c r="D36" s="7">
        <v>1</v>
      </c>
      <c r="E36" s="8">
        <f t="shared" si="0"/>
        <v>123.75</v>
      </c>
      <c r="F36" s="7"/>
      <c r="G36" s="57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48">
        <f t="shared" si="2"/>
        <v>123.75</v>
      </c>
      <c r="Q36" s="10">
        <f t="shared" si="3"/>
        <v>165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57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48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57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48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57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48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>
        <v>2</v>
      </c>
      <c r="E40" s="8">
        <f t="shared" si="0"/>
        <v>61.5</v>
      </c>
      <c r="F40" s="7"/>
      <c r="G40" s="57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48">
        <f t="shared" si="2"/>
        <v>61.5</v>
      </c>
      <c r="Q40" s="10">
        <f t="shared" si="3"/>
        <v>82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57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48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>
        <v>2</v>
      </c>
      <c r="E42" s="8">
        <f t="shared" si="0"/>
        <v>60</v>
      </c>
      <c r="F42" s="7"/>
      <c r="G42" s="57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48">
        <f t="shared" si="2"/>
        <v>60</v>
      </c>
      <c r="Q42" s="10">
        <f t="shared" si="3"/>
        <v>80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57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48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/>
      <c r="G44" s="57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48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>
        <v>4</v>
      </c>
      <c r="G45" s="57">
        <f t="shared" si="1"/>
        <v>130</v>
      </c>
      <c r="H45" s="160"/>
      <c r="I45" s="161"/>
      <c r="J45" s="161"/>
      <c r="K45" s="161"/>
      <c r="L45" s="161"/>
      <c r="M45" s="161"/>
      <c r="N45" s="161"/>
      <c r="O45" s="162"/>
      <c r="P45" s="48">
        <f t="shared" si="2"/>
        <v>130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/>
      <c r="G46" s="57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48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57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48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57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48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/>
      <c r="E49" s="8">
        <f t="shared" si="0"/>
        <v>0</v>
      </c>
      <c r="F49" s="7"/>
      <c r="G49" s="57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48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7"/>
      <c r="E50" s="8">
        <f t="shared" si="0"/>
        <v>0</v>
      </c>
      <c r="F50" s="7"/>
      <c r="G50" s="57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48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7"/>
      <c r="E51" s="8">
        <f t="shared" si="0"/>
        <v>0</v>
      </c>
      <c r="F51" s="7"/>
      <c r="G51" s="57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48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/>
      <c r="E52" s="8">
        <f t="shared" si="0"/>
        <v>0</v>
      </c>
      <c r="F52" s="7"/>
      <c r="G52" s="57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48">
        <f t="shared" si="2"/>
        <v>0</v>
      </c>
      <c r="Q52" s="10">
        <f t="shared" si="3"/>
        <v>0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57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48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57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48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/>
      <c r="G55" s="57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48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57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48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/>
      <c r="E57" s="8">
        <f t="shared" si="0"/>
        <v>0</v>
      </c>
      <c r="F57" s="7"/>
      <c r="G57" s="57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48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57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48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/>
      <c r="G59" s="57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48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57">
        <v>100</v>
      </c>
      <c r="D60" s="7"/>
      <c r="E60" s="8">
        <f t="shared" si="0"/>
        <v>0</v>
      </c>
      <c r="F60" s="7"/>
      <c r="G60" s="57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48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57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48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/>
      <c r="E62" s="8">
        <f t="shared" si="0"/>
        <v>0</v>
      </c>
      <c r="F62" s="7"/>
      <c r="G62" s="57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48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57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48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1</v>
      </c>
      <c r="E64" s="8">
        <f t="shared" si="0"/>
        <v>120</v>
      </c>
      <c r="F64" s="7"/>
      <c r="G64" s="57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48">
        <f t="shared" si="2"/>
        <v>120</v>
      </c>
      <c r="Q64" s="10">
        <f t="shared" si="3"/>
        <v>160</v>
      </c>
    </row>
    <row r="65" spans="1:17" ht="17.25">
      <c r="A65" s="4"/>
      <c r="B65" s="5" t="s">
        <v>65</v>
      </c>
      <c r="C65" s="6">
        <v>94</v>
      </c>
      <c r="D65" s="7">
        <v>1</v>
      </c>
      <c r="E65" s="8">
        <f t="shared" si="0"/>
        <v>70.5</v>
      </c>
      <c r="F65" s="7"/>
      <c r="G65" s="57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48">
        <f t="shared" si="2"/>
        <v>70.5</v>
      </c>
      <c r="Q65" s="10">
        <f t="shared" si="3"/>
        <v>94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57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48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57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48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57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48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57">
        <v>75</v>
      </c>
      <c r="D69" s="7"/>
      <c r="E69" s="8">
        <f t="shared" si="0"/>
        <v>0</v>
      </c>
      <c r="F69" s="7"/>
      <c r="G69" s="57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48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1</v>
      </c>
      <c r="E70" s="8">
        <f t="shared" si="0"/>
        <v>67.5</v>
      </c>
      <c r="F70" s="7"/>
      <c r="G70" s="57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48">
        <f t="shared" si="2"/>
        <v>67.5</v>
      </c>
      <c r="Q70" s="10">
        <f t="shared" si="3"/>
        <v>90</v>
      </c>
    </row>
    <row r="71" spans="1:17" ht="17.25">
      <c r="A71" s="4"/>
      <c r="B71" s="5" t="s">
        <v>84</v>
      </c>
      <c r="C71" s="57">
        <v>120</v>
      </c>
      <c r="D71" s="7"/>
      <c r="E71" s="8">
        <f t="shared" si="0"/>
        <v>0</v>
      </c>
      <c r="F71" s="7"/>
      <c r="G71" s="57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48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57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48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>
        <v>0</v>
      </c>
      <c r="E73" s="8">
        <f t="shared" si="4"/>
        <v>0</v>
      </c>
      <c r="F73" s="7"/>
      <c r="G73" s="57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48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53">
        <v>80</v>
      </c>
      <c r="D74" s="7"/>
      <c r="E74" s="8">
        <f t="shared" si="4"/>
        <v>0</v>
      </c>
      <c r="F74" s="7"/>
      <c r="G74" s="57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48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57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48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>
        <v>1</v>
      </c>
      <c r="E76" s="8">
        <f t="shared" si="4"/>
        <v>48.75</v>
      </c>
      <c r="F76" s="7"/>
      <c r="G76" s="57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48">
        <f t="shared" si="6"/>
        <v>48.75</v>
      </c>
      <c r="Q76" s="10">
        <f t="shared" si="7"/>
        <v>65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/>
      <c r="G77" s="57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48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57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48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57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48">
        <f t="shared" si="6"/>
        <v>0</v>
      </c>
      <c r="Q79" s="10">
        <f t="shared" si="7"/>
        <v>0</v>
      </c>
    </row>
    <row r="80" spans="1:17" ht="17.25">
      <c r="A80" s="57"/>
      <c r="B80" s="5" t="s">
        <v>77</v>
      </c>
      <c r="C80" s="52">
        <v>100</v>
      </c>
      <c r="D80" s="7"/>
      <c r="E80" s="8">
        <f t="shared" si="4"/>
        <v>0</v>
      </c>
      <c r="F80" s="7"/>
      <c r="G80" s="57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48">
        <f t="shared" si="6"/>
        <v>0</v>
      </c>
      <c r="Q80" s="10">
        <f t="shared" si="7"/>
        <v>0</v>
      </c>
    </row>
    <row r="81" spans="1:17" ht="17.25">
      <c r="A81" s="57"/>
      <c r="B81" s="5" t="s">
        <v>78</v>
      </c>
      <c r="C81" s="52">
        <v>150</v>
      </c>
      <c r="D81" s="7"/>
      <c r="E81" s="8">
        <f t="shared" si="4"/>
        <v>0</v>
      </c>
      <c r="F81" s="7"/>
      <c r="G81" s="57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48">
        <f t="shared" si="6"/>
        <v>0</v>
      </c>
      <c r="Q81" s="10">
        <f t="shared" si="7"/>
        <v>0</v>
      </c>
    </row>
    <row r="82" spans="1:17" ht="17.25">
      <c r="A82" s="57"/>
      <c r="B82" s="5" t="s">
        <v>80</v>
      </c>
      <c r="C82" s="57">
        <v>40</v>
      </c>
      <c r="D82" s="7"/>
      <c r="E82" s="8">
        <f t="shared" si="4"/>
        <v>0</v>
      </c>
      <c r="F82" s="7"/>
      <c r="G82" s="57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48">
        <f t="shared" si="6"/>
        <v>0</v>
      </c>
      <c r="Q82" s="10">
        <f t="shared" si="7"/>
        <v>0</v>
      </c>
    </row>
    <row r="83" spans="1:17" ht="17.25">
      <c r="A83" s="57"/>
      <c r="B83" s="5" t="s">
        <v>82</v>
      </c>
      <c r="C83" s="57">
        <v>45</v>
      </c>
      <c r="D83" s="7"/>
      <c r="E83" s="8">
        <f t="shared" si="4"/>
        <v>0</v>
      </c>
      <c r="F83" s="7"/>
      <c r="G83" s="57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48">
        <f t="shared" si="6"/>
        <v>0</v>
      </c>
      <c r="Q83" s="10">
        <f t="shared" si="7"/>
        <v>0</v>
      </c>
    </row>
    <row r="84" spans="1:17" ht="17.25">
      <c r="A84" s="57"/>
      <c r="B84" s="5" t="s">
        <v>129</v>
      </c>
      <c r="C84" s="57"/>
      <c r="D84" s="7"/>
      <c r="E84" s="8">
        <f t="shared" si="4"/>
        <v>0</v>
      </c>
      <c r="F84" s="7"/>
      <c r="G84" s="57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48">
        <f t="shared" si="6"/>
        <v>0</v>
      </c>
      <c r="Q84" s="10">
        <f t="shared" si="7"/>
        <v>0</v>
      </c>
    </row>
    <row r="85" spans="1:17" ht="17.25">
      <c r="A85" s="51"/>
      <c r="B85" s="5" t="s">
        <v>129</v>
      </c>
      <c r="C85" s="57"/>
      <c r="D85" s="7"/>
      <c r="E85" s="8">
        <f t="shared" si="4"/>
        <v>0</v>
      </c>
      <c r="F85" s="7"/>
      <c r="G85" s="57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48">
        <f t="shared" si="6"/>
        <v>0</v>
      </c>
      <c r="Q85" s="10">
        <f t="shared" si="7"/>
        <v>0</v>
      </c>
    </row>
    <row r="86" spans="1:17" ht="17.25">
      <c r="A86" s="51"/>
      <c r="B86" s="5" t="s">
        <v>129</v>
      </c>
      <c r="C86" s="57"/>
      <c r="D86" s="7"/>
      <c r="E86" s="8">
        <f t="shared" si="4"/>
        <v>0</v>
      </c>
      <c r="F86" s="7"/>
      <c r="G86" s="57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48">
        <f t="shared" si="6"/>
        <v>0</v>
      </c>
      <c r="Q86" s="10">
        <f t="shared" si="7"/>
        <v>0</v>
      </c>
    </row>
    <row r="87" spans="1:17" ht="17.25">
      <c r="A87" s="51"/>
      <c r="B87" s="5" t="s">
        <v>129</v>
      </c>
      <c r="C87" s="57"/>
      <c r="D87" s="7"/>
      <c r="E87" s="8">
        <f t="shared" si="4"/>
        <v>0</v>
      </c>
      <c r="F87" s="7"/>
      <c r="G87" s="57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48">
        <f t="shared" si="6"/>
        <v>0</v>
      </c>
      <c r="Q87" s="10">
        <f t="shared" si="7"/>
        <v>0</v>
      </c>
    </row>
    <row r="88" spans="1:17" ht="17.25">
      <c r="A88" s="51"/>
      <c r="B88" s="5" t="s">
        <v>129</v>
      </c>
      <c r="C88" s="57"/>
      <c r="D88" s="7"/>
      <c r="E88" s="8">
        <f t="shared" si="4"/>
        <v>0</v>
      </c>
      <c r="F88" s="7"/>
      <c r="G88" s="57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48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326</v>
      </c>
      <c r="E89" s="12">
        <f t="shared" ref="E89:G89" si="8">SUM(E7:E88)</f>
        <v>19629.75</v>
      </c>
      <c r="F89" s="12">
        <f t="shared" si="8"/>
        <v>712</v>
      </c>
      <c r="G89" s="12">
        <f t="shared" si="8"/>
        <v>24268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43897.75</v>
      </c>
      <c r="Q89" s="12">
        <f t="shared" si="9"/>
        <v>26173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54"/>
      <c r="B91" s="55"/>
      <c r="C91" s="55"/>
      <c r="D91" s="17"/>
      <c r="E91" s="17"/>
      <c r="F91" s="17"/>
      <c r="G91" s="17"/>
      <c r="H91" s="33" t="s">
        <v>91</v>
      </c>
      <c r="I91" s="57" t="s">
        <v>8</v>
      </c>
      <c r="J91" s="33" t="s">
        <v>92</v>
      </c>
      <c r="K91" s="57" t="s">
        <v>10</v>
      </c>
      <c r="L91" s="17"/>
      <c r="M91" s="17"/>
      <c r="N91" s="17"/>
      <c r="O91" s="17"/>
      <c r="P91" s="55"/>
      <c r="Q91" s="56"/>
    </row>
    <row r="92" spans="1:17" ht="17.25">
      <c r="A92" s="19"/>
      <c r="B92" s="50" t="s">
        <v>93</v>
      </c>
      <c r="C92" s="57">
        <v>110</v>
      </c>
      <c r="D92" s="163"/>
      <c r="E92" s="164"/>
      <c r="F92" s="164"/>
      <c r="G92" s="165"/>
      <c r="H92" s="7"/>
      <c r="I92" s="8">
        <f>H92*C92*0.75</f>
        <v>0</v>
      </c>
      <c r="J92" s="7"/>
      <c r="K92" s="8">
        <f>J92*C92*0.5</f>
        <v>0</v>
      </c>
      <c r="L92" s="169"/>
      <c r="M92" s="170"/>
      <c r="N92" s="170"/>
      <c r="O92" s="171"/>
      <c r="P92" s="48">
        <f>K92+I92</f>
        <v>0</v>
      </c>
      <c r="Q92" s="10">
        <f>H92*C92</f>
        <v>0</v>
      </c>
    </row>
    <row r="93" spans="1:17" ht="17.25">
      <c r="A93" s="19"/>
      <c r="B93" s="50" t="s">
        <v>94</v>
      </c>
      <c r="C93" s="57">
        <v>120</v>
      </c>
      <c r="D93" s="166"/>
      <c r="E93" s="167"/>
      <c r="F93" s="167"/>
      <c r="G93" s="168"/>
      <c r="H93" s="7"/>
      <c r="I93" s="8">
        <f t="shared" ref="I93:I111" si="10">H93*C93*0.75</f>
        <v>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48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50" t="s">
        <v>95</v>
      </c>
      <c r="C94" s="57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48">
        <f t="shared" si="12"/>
        <v>0</v>
      </c>
      <c r="Q94" s="10">
        <f t="shared" si="13"/>
        <v>0</v>
      </c>
    </row>
    <row r="95" spans="1:17" ht="17.25">
      <c r="A95" s="19"/>
      <c r="B95" s="50" t="s">
        <v>96</v>
      </c>
      <c r="C95" s="57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48">
        <f t="shared" si="12"/>
        <v>0</v>
      </c>
      <c r="Q95" s="10">
        <f t="shared" si="13"/>
        <v>0</v>
      </c>
    </row>
    <row r="96" spans="1:17" ht="17.25">
      <c r="A96" s="19"/>
      <c r="B96" s="50" t="s">
        <v>97</v>
      </c>
      <c r="C96" s="57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48">
        <f t="shared" si="12"/>
        <v>0</v>
      </c>
      <c r="Q96" s="10">
        <f t="shared" si="13"/>
        <v>0</v>
      </c>
    </row>
    <row r="97" spans="1:17" ht="17.25">
      <c r="A97" s="19"/>
      <c r="B97" s="50" t="s">
        <v>98</v>
      </c>
      <c r="C97" s="57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48">
        <f t="shared" si="12"/>
        <v>0</v>
      </c>
      <c r="Q97" s="10">
        <f t="shared" si="13"/>
        <v>0</v>
      </c>
    </row>
    <row r="98" spans="1:17" ht="17.25">
      <c r="A98" s="19"/>
      <c r="B98" s="50" t="s">
        <v>99</v>
      </c>
      <c r="C98" s="57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48">
        <f t="shared" si="12"/>
        <v>0</v>
      </c>
      <c r="Q98" s="10">
        <f t="shared" si="13"/>
        <v>0</v>
      </c>
    </row>
    <row r="99" spans="1:17" ht="17.25">
      <c r="A99" s="19"/>
      <c r="B99" s="50" t="s">
        <v>100</v>
      </c>
      <c r="C99" s="57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48">
        <f t="shared" si="12"/>
        <v>0</v>
      </c>
      <c r="Q99" s="10">
        <f t="shared" si="13"/>
        <v>0</v>
      </c>
    </row>
    <row r="100" spans="1:17" ht="17.25">
      <c r="A100" s="19"/>
      <c r="B100" s="50" t="s">
        <v>101</v>
      </c>
      <c r="C100" s="57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48">
        <f t="shared" si="12"/>
        <v>0</v>
      </c>
      <c r="Q100" s="10">
        <f t="shared" si="13"/>
        <v>0</v>
      </c>
    </row>
    <row r="101" spans="1:17" ht="17.25">
      <c r="A101" s="19"/>
      <c r="B101" s="50" t="s">
        <v>102</v>
      </c>
      <c r="C101" s="57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48">
        <f t="shared" si="12"/>
        <v>0</v>
      </c>
      <c r="Q101" s="10">
        <f t="shared" si="13"/>
        <v>0</v>
      </c>
    </row>
    <row r="102" spans="1:17" ht="17.25">
      <c r="A102" s="19"/>
      <c r="B102" s="50" t="s">
        <v>107</v>
      </c>
      <c r="C102" s="57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48">
        <f t="shared" si="12"/>
        <v>0</v>
      </c>
      <c r="Q102" s="10">
        <f t="shared" si="13"/>
        <v>0</v>
      </c>
    </row>
    <row r="103" spans="1:17" ht="17.25">
      <c r="A103" s="19"/>
      <c r="B103" s="50" t="s">
        <v>103</v>
      </c>
      <c r="C103" s="57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48">
        <f t="shared" si="12"/>
        <v>0</v>
      </c>
      <c r="Q103" s="10">
        <f t="shared" si="13"/>
        <v>0</v>
      </c>
    </row>
    <row r="104" spans="1:17" ht="17.25">
      <c r="A104" s="19"/>
      <c r="B104" s="50" t="s">
        <v>104</v>
      </c>
      <c r="C104" s="57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48">
        <f t="shared" si="12"/>
        <v>0</v>
      </c>
      <c r="Q104" s="10">
        <f t="shared" si="13"/>
        <v>0</v>
      </c>
    </row>
    <row r="105" spans="1:17" ht="17.25">
      <c r="A105" s="19"/>
      <c r="B105" s="50" t="s">
        <v>108</v>
      </c>
      <c r="C105" s="57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48">
        <f t="shared" si="12"/>
        <v>0</v>
      </c>
      <c r="Q105" s="10">
        <f t="shared" si="13"/>
        <v>0</v>
      </c>
    </row>
    <row r="106" spans="1:17" ht="17.25">
      <c r="A106" s="19"/>
      <c r="B106" s="50" t="s">
        <v>109</v>
      </c>
      <c r="C106" s="57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48">
        <f t="shared" si="12"/>
        <v>0</v>
      </c>
      <c r="Q106" s="10">
        <f t="shared" si="13"/>
        <v>0</v>
      </c>
    </row>
    <row r="107" spans="1:17" ht="17.25">
      <c r="A107" s="19"/>
      <c r="B107" s="50" t="s">
        <v>105</v>
      </c>
      <c r="C107" s="57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48">
        <f t="shared" si="12"/>
        <v>0</v>
      </c>
      <c r="Q107" s="10">
        <f t="shared" si="13"/>
        <v>0</v>
      </c>
    </row>
    <row r="108" spans="1:17" ht="17.25">
      <c r="A108" s="19"/>
      <c r="B108" s="50" t="s">
        <v>106</v>
      </c>
      <c r="C108" s="57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48">
        <f t="shared" si="12"/>
        <v>0</v>
      </c>
      <c r="Q108" s="10">
        <f t="shared" si="13"/>
        <v>0</v>
      </c>
    </row>
    <row r="109" spans="1:17" ht="17.25">
      <c r="A109" s="19"/>
      <c r="B109" s="50" t="s">
        <v>129</v>
      </c>
      <c r="C109" s="57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48">
        <f t="shared" si="12"/>
        <v>0</v>
      </c>
      <c r="Q109" s="10">
        <f t="shared" si="13"/>
        <v>0</v>
      </c>
    </row>
    <row r="110" spans="1:17" ht="17.25">
      <c r="A110" s="19"/>
      <c r="B110" s="50" t="s">
        <v>129</v>
      </c>
      <c r="C110" s="57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48">
        <f t="shared" si="12"/>
        <v>0</v>
      </c>
      <c r="Q110" s="10">
        <f t="shared" si="13"/>
        <v>0</v>
      </c>
    </row>
    <row r="111" spans="1:17" ht="17.25">
      <c r="A111" s="19"/>
      <c r="B111" s="50" t="s">
        <v>129</v>
      </c>
      <c r="C111" s="57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48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0</v>
      </c>
      <c r="I112" s="12">
        <f>SUM(I92:I111)</f>
        <v>0</v>
      </c>
      <c r="J112" s="12">
        <f>SUM(J92:J111)</f>
        <v>0</v>
      </c>
      <c r="K112" s="12">
        <f>SUM(K92:K111)</f>
        <v>0</v>
      </c>
      <c r="L112" s="13"/>
      <c r="M112" s="13"/>
      <c r="N112" s="13"/>
      <c r="O112" s="13"/>
      <c r="P112" s="12">
        <f>SUM(P92:P111)</f>
        <v>0</v>
      </c>
      <c r="Q112" s="12">
        <f>SUM(Q92:Q111)</f>
        <v>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54"/>
      <c r="B114" s="55"/>
      <c r="C114" s="55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57" t="s">
        <v>8</v>
      </c>
      <c r="N114" s="33" t="s">
        <v>112</v>
      </c>
      <c r="O114" s="57" t="s">
        <v>10</v>
      </c>
      <c r="P114" s="55"/>
      <c r="Q114" s="56"/>
    </row>
    <row r="115" spans="1:17" ht="17.25">
      <c r="A115" s="19"/>
      <c r="B115" s="50" t="s">
        <v>113</v>
      </c>
      <c r="C115" s="57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0</v>
      </c>
      <c r="M115" s="8">
        <f>L115*C115*0.75</f>
        <v>0</v>
      </c>
      <c r="N115" s="7">
        <v>1</v>
      </c>
      <c r="O115" s="8">
        <f>N115*C115*0.5</f>
        <v>3.5</v>
      </c>
      <c r="P115" s="48">
        <f>O115+M115</f>
        <v>3.5</v>
      </c>
      <c r="Q115" s="10">
        <f>L115*C115</f>
        <v>0</v>
      </c>
    </row>
    <row r="116" spans="1:17" ht="17.25">
      <c r="A116" s="19"/>
      <c r="B116" s="50" t="s">
        <v>130</v>
      </c>
      <c r="C116" s="57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4</v>
      </c>
      <c r="M116" s="8">
        <f t="shared" ref="M116:M120" si="14">L116*C116*0.75</f>
        <v>36</v>
      </c>
      <c r="N116" s="7">
        <v>4</v>
      </c>
      <c r="O116" s="8">
        <f t="shared" ref="O116:O120" si="15">N116*C116*0.5</f>
        <v>24</v>
      </c>
      <c r="P116" s="48">
        <f t="shared" ref="P116:P120" si="16">O116+M116</f>
        <v>60</v>
      </c>
      <c r="Q116" s="10">
        <f t="shared" ref="Q116:Q120" si="17">L116*C116</f>
        <v>48</v>
      </c>
    </row>
    <row r="117" spans="1:17" ht="17.25">
      <c r="A117" s="19"/>
      <c r="B117" s="50" t="s">
        <v>131</v>
      </c>
      <c r="C117" s="57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8</v>
      </c>
      <c r="M117" s="8">
        <f t="shared" si="14"/>
        <v>60</v>
      </c>
      <c r="N117" s="7">
        <v>1</v>
      </c>
      <c r="O117" s="8">
        <f t="shared" si="15"/>
        <v>5</v>
      </c>
      <c r="P117" s="48">
        <f t="shared" si="16"/>
        <v>65</v>
      </c>
      <c r="Q117" s="10">
        <f t="shared" si="17"/>
        <v>80</v>
      </c>
    </row>
    <row r="118" spans="1:17" ht="28.5">
      <c r="A118" s="19"/>
      <c r="B118" s="21" t="s">
        <v>114</v>
      </c>
      <c r="C118" s="57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10</v>
      </c>
      <c r="M118" s="8">
        <f t="shared" si="14"/>
        <v>37.5</v>
      </c>
      <c r="N118" s="7">
        <v>14</v>
      </c>
      <c r="O118" s="8">
        <f t="shared" si="15"/>
        <v>35</v>
      </c>
      <c r="P118" s="48">
        <f t="shared" si="16"/>
        <v>72.5</v>
      </c>
      <c r="Q118" s="10">
        <f t="shared" si="17"/>
        <v>50</v>
      </c>
    </row>
    <row r="119" spans="1:17" ht="17.25">
      <c r="A119" s="22"/>
      <c r="B119" s="21" t="s">
        <v>115</v>
      </c>
      <c r="C119" s="57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20</v>
      </c>
      <c r="M119" s="8">
        <f t="shared" si="14"/>
        <v>120</v>
      </c>
      <c r="N119" s="7">
        <v>5</v>
      </c>
      <c r="O119" s="8">
        <f t="shared" si="15"/>
        <v>20</v>
      </c>
      <c r="P119" s="48">
        <f t="shared" si="16"/>
        <v>140</v>
      </c>
      <c r="Q119" s="10">
        <f t="shared" si="17"/>
        <v>160</v>
      </c>
    </row>
    <row r="120" spans="1:17" ht="17.25">
      <c r="A120" s="22"/>
      <c r="B120" s="21" t="s">
        <v>129</v>
      </c>
      <c r="C120" s="57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48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42</v>
      </c>
      <c r="M121" s="14">
        <f t="shared" ref="M121:Q121" si="18">SUM(M115:M120)</f>
        <v>253.5</v>
      </c>
      <c r="N121" s="14">
        <f t="shared" si="18"/>
        <v>25</v>
      </c>
      <c r="O121" s="14">
        <f t="shared" si="18"/>
        <v>87.5</v>
      </c>
      <c r="P121" s="14">
        <f t="shared" si="18"/>
        <v>341</v>
      </c>
      <c r="Q121" s="14">
        <f t="shared" si="18"/>
        <v>338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44238.75</v>
      </c>
      <c r="Q122" s="23">
        <f>Q89+Q112+Q121</f>
        <v>26511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20486.8</v>
      </c>
      <c r="Q123" s="25">
        <f>D134</f>
        <v>20486.8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2.1593782337895622</v>
      </c>
      <c r="Q124" s="47">
        <f>Q122/Q123</f>
        <v>1.2940527559208856</v>
      </c>
    </row>
    <row r="125" spans="1:17">
      <c r="A125" s="26"/>
      <c r="B125" s="49" t="s">
        <v>119</v>
      </c>
      <c r="C125" s="49" t="s">
        <v>120</v>
      </c>
      <c r="D125" s="49" t="s">
        <v>89</v>
      </c>
      <c r="E125" s="49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17497</v>
      </c>
      <c r="C126" s="29">
        <v>1790</v>
      </c>
      <c r="D126" s="28">
        <f>C126+B126</f>
        <v>19287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19800</v>
      </c>
      <c r="C127" s="29">
        <v>1700</v>
      </c>
      <c r="D127" s="28">
        <f>C127+B127</f>
        <v>21500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31">
        <v>19800</v>
      </c>
      <c r="C128" s="31">
        <v>1760</v>
      </c>
      <c r="D128" s="28">
        <f t="shared" ref="D128:D130" si="19">C128+B128</f>
        <v>21560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19800</v>
      </c>
      <c r="C129" s="1">
        <v>1760</v>
      </c>
      <c r="D129" s="28">
        <f t="shared" si="19"/>
        <v>21560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16737</v>
      </c>
      <c r="C130" s="1">
        <v>1790</v>
      </c>
      <c r="D130" s="28">
        <f t="shared" si="19"/>
        <v>18527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51">
        <f>SUM(B126:B130)</f>
        <v>93634</v>
      </c>
      <c r="C131" s="51">
        <f t="shared" ref="C131:D131" si="20">SUM(C126:C130)</f>
        <v>8800</v>
      </c>
      <c r="D131" s="51">
        <f t="shared" si="20"/>
        <v>102434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20486.8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20486.8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49" workbookViewId="0">
      <selection activeCell="C126" sqref="C126:C130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6.140625" bestFit="1" customWidth="1"/>
    <col min="5" max="5" width="5.42578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4.7109375" bestFit="1" customWidth="1"/>
    <col min="14" max="14" width="6.28515625" bestFit="1" customWidth="1"/>
    <col min="15" max="15" width="4.42578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57" t="s">
        <v>8</v>
      </c>
      <c r="F4" s="33" t="s">
        <v>9</v>
      </c>
      <c r="G4" s="57" t="s">
        <v>10</v>
      </c>
      <c r="H4" s="57"/>
      <c r="I4" s="57"/>
      <c r="J4" s="57"/>
      <c r="K4" s="57"/>
      <c r="L4" s="57"/>
      <c r="M4" s="57"/>
      <c r="N4" s="57"/>
      <c r="O4" s="57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57"/>
      <c r="F5" s="3">
        <v>5</v>
      </c>
      <c r="G5" s="57"/>
      <c r="H5" s="3">
        <v>6</v>
      </c>
      <c r="I5" s="57"/>
      <c r="J5" s="3">
        <v>7</v>
      </c>
      <c r="K5" s="57"/>
      <c r="L5" s="3">
        <v>8</v>
      </c>
      <c r="M5" s="57"/>
      <c r="N5" s="3">
        <v>9</v>
      </c>
      <c r="O5" s="57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59"/>
      <c r="G7" s="57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48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58">
        <v>112</v>
      </c>
      <c r="G8" s="57">
        <f t="shared" ref="G8:G71" si="1">F8*C8*0.5</f>
        <v>3640</v>
      </c>
      <c r="H8" s="160"/>
      <c r="I8" s="161"/>
      <c r="J8" s="161"/>
      <c r="K8" s="161"/>
      <c r="L8" s="161"/>
      <c r="M8" s="161"/>
      <c r="N8" s="161"/>
      <c r="O8" s="162"/>
      <c r="P8" s="48">
        <f t="shared" ref="P8:P71" si="2">G8+E8</f>
        <v>3640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/>
      <c r="E9" s="8">
        <f t="shared" si="0"/>
        <v>0</v>
      </c>
      <c r="F9" s="7"/>
      <c r="G9" s="57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48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57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48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57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48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/>
      <c r="G12" s="57">
        <f t="shared" si="1"/>
        <v>0</v>
      </c>
      <c r="H12" s="160"/>
      <c r="I12" s="161"/>
      <c r="J12" s="161"/>
      <c r="K12" s="161"/>
      <c r="L12" s="161"/>
      <c r="M12" s="161"/>
      <c r="N12" s="161"/>
      <c r="O12" s="162"/>
      <c r="P12" s="48">
        <f t="shared" si="2"/>
        <v>0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58">
        <v>44</v>
      </c>
      <c r="E13" s="8">
        <f t="shared" si="0"/>
        <v>2475</v>
      </c>
      <c r="F13" s="7">
        <v>73</v>
      </c>
      <c r="G13" s="57">
        <f t="shared" si="1"/>
        <v>2737.5</v>
      </c>
      <c r="H13" s="160"/>
      <c r="I13" s="161"/>
      <c r="J13" s="161"/>
      <c r="K13" s="161"/>
      <c r="L13" s="161"/>
      <c r="M13" s="161"/>
      <c r="N13" s="161"/>
      <c r="O13" s="162"/>
      <c r="P13" s="48">
        <f t="shared" si="2"/>
        <v>5212.5</v>
      </c>
      <c r="Q13" s="10">
        <f t="shared" si="3"/>
        <v>3300</v>
      </c>
    </row>
    <row r="14" spans="1:17" ht="17.25">
      <c r="A14" s="4"/>
      <c r="B14" s="5" t="s">
        <v>18</v>
      </c>
      <c r="C14" s="6">
        <v>75</v>
      </c>
      <c r="D14" s="7">
        <v>0</v>
      </c>
      <c r="E14" s="8">
        <f t="shared" si="0"/>
        <v>0</v>
      </c>
      <c r="F14" s="7"/>
      <c r="G14" s="57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48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/>
      <c r="E15" s="8">
        <f t="shared" si="0"/>
        <v>0</v>
      </c>
      <c r="F15" s="7"/>
      <c r="G15" s="57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48">
        <f t="shared" si="2"/>
        <v>0</v>
      </c>
      <c r="Q15" s="10">
        <f t="shared" si="3"/>
        <v>0</v>
      </c>
    </row>
    <row r="16" spans="1:17" ht="17.25">
      <c r="A16" s="4"/>
      <c r="B16" s="5" t="s">
        <v>20</v>
      </c>
      <c r="C16" s="6">
        <v>75</v>
      </c>
      <c r="D16" s="7">
        <v>5</v>
      </c>
      <c r="E16" s="8">
        <f t="shared" si="0"/>
        <v>281.25</v>
      </c>
      <c r="F16" s="7"/>
      <c r="G16" s="57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48">
        <f t="shared" si="2"/>
        <v>281.25</v>
      </c>
      <c r="Q16" s="10">
        <f t="shared" si="3"/>
        <v>375</v>
      </c>
    </row>
    <row r="17" spans="1:17" ht="17.25">
      <c r="A17" s="4"/>
      <c r="B17" s="5" t="s">
        <v>21</v>
      </c>
      <c r="C17" s="6">
        <v>82</v>
      </c>
      <c r="D17" s="7"/>
      <c r="E17" s="8">
        <f t="shared" si="0"/>
        <v>0</v>
      </c>
      <c r="F17" s="7"/>
      <c r="G17" s="57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48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/>
      <c r="E18" s="8">
        <f t="shared" si="0"/>
        <v>0</v>
      </c>
      <c r="F18" s="7"/>
      <c r="G18" s="57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48">
        <f t="shared" si="2"/>
        <v>0</v>
      </c>
      <c r="Q18" s="10">
        <f t="shared" si="3"/>
        <v>0</v>
      </c>
    </row>
    <row r="19" spans="1:17" ht="17.25">
      <c r="A19" s="4"/>
      <c r="B19" s="5" t="s">
        <v>23</v>
      </c>
      <c r="C19" s="6">
        <v>110</v>
      </c>
      <c r="D19" s="7">
        <v>2</v>
      </c>
      <c r="E19" s="8">
        <f t="shared" si="0"/>
        <v>165</v>
      </c>
      <c r="F19" s="7">
        <v>3</v>
      </c>
      <c r="G19" s="57">
        <f t="shared" si="1"/>
        <v>165</v>
      </c>
      <c r="H19" s="160"/>
      <c r="I19" s="161"/>
      <c r="J19" s="161"/>
      <c r="K19" s="161"/>
      <c r="L19" s="161"/>
      <c r="M19" s="161"/>
      <c r="N19" s="161"/>
      <c r="O19" s="162"/>
      <c r="P19" s="48">
        <f t="shared" si="2"/>
        <v>330</v>
      </c>
      <c r="Q19" s="10">
        <f t="shared" si="3"/>
        <v>220</v>
      </c>
    </row>
    <row r="20" spans="1:17" ht="17.25">
      <c r="A20" s="4"/>
      <c r="B20" s="5" t="s">
        <v>83</v>
      </c>
      <c r="C20" s="57">
        <v>110</v>
      </c>
      <c r="D20" s="7"/>
      <c r="E20" s="8">
        <f t="shared" si="0"/>
        <v>0</v>
      </c>
      <c r="F20" s="59"/>
      <c r="G20" s="57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48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57">
        <v>150</v>
      </c>
      <c r="D21" s="7"/>
      <c r="E21" s="8">
        <f t="shared" si="0"/>
        <v>0</v>
      </c>
      <c r="F21" s="59"/>
      <c r="G21" s="57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48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59"/>
      <c r="G22" s="57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48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59"/>
      <c r="G23" s="57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48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59"/>
      <c r="G24" s="57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48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59">
        <v>4</v>
      </c>
      <c r="G25" s="57">
        <f t="shared" si="1"/>
        <v>148</v>
      </c>
      <c r="H25" s="160"/>
      <c r="I25" s="161"/>
      <c r="J25" s="161"/>
      <c r="K25" s="161"/>
      <c r="L25" s="161"/>
      <c r="M25" s="161"/>
      <c r="N25" s="161"/>
      <c r="O25" s="162"/>
      <c r="P25" s="48">
        <f t="shared" si="2"/>
        <v>148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59"/>
      <c r="G26" s="57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48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59"/>
      <c r="G27" s="57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48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59"/>
      <c r="G28" s="57">
        <f t="shared" si="1"/>
        <v>0</v>
      </c>
      <c r="H28" s="160"/>
      <c r="I28" s="161"/>
      <c r="J28" s="161"/>
      <c r="K28" s="161"/>
      <c r="L28" s="161"/>
      <c r="M28" s="161"/>
      <c r="N28" s="161"/>
      <c r="O28" s="162"/>
      <c r="P28" s="48">
        <f t="shared" si="2"/>
        <v>0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59">
        <v>1</v>
      </c>
      <c r="G29" s="57">
        <f t="shared" si="1"/>
        <v>53</v>
      </c>
      <c r="H29" s="160"/>
      <c r="I29" s="161"/>
      <c r="J29" s="161"/>
      <c r="K29" s="161"/>
      <c r="L29" s="161"/>
      <c r="M29" s="161"/>
      <c r="N29" s="161"/>
      <c r="O29" s="162"/>
      <c r="P29" s="48">
        <f t="shared" si="2"/>
        <v>53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57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48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57">
        <v>120</v>
      </c>
      <c r="D31" s="7"/>
      <c r="E31" s="8">
        <f t="shared" si="0"/>
        <v>0</v>
      </c>
      <c r="F31" s="7"/>
      <c r="G31" s="57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48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59"/>
      <c r="E32" s="8">
        <f t="shared" si="0"/>
        <v>0</v>
      </c>
      <c r="F32" s="7"/>
      <c r="G32" s="57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48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59"/>
      <c r="E33" s="8">
        <f t="shared" si="0"/>
        <v>0</v>
      </c>
      <c r="F33" s="7"/>
      <c r="G33" s="57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48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57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48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/>
      <c r="E35" s="8">
        <f t="shared" si="0"/>
        <v>0</v>
      </c>
      <c r="F35" s="7"/>
      <c r="G35" s="57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48">
        <f t="shared" si="2"/>
        <v>0</v>
      </c>
      <c r="Q35" s="10">
        <f t="shared" si="3"/>
        <v>0</v>
      </c>
    </row>
    <row r="36" spans="1:17" ht="17.25">
      <c r="A36" s="4"/>
      <c r="B36" s="5" t="s">
        <v>37</v>
      </c>
      <c r="C36" s="6">
        <v>165</v>
      </c>
      <c r="D36" s="59"/>
      <c r="E36" s="8">
        <f t="shared" si="0"/>
        <v>0</v>
      </c>
      <c r="F36" s="7"/>
      <c r="G36" s="57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48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59"/>
      <c r="E37" s="8">
        <f t="shared" si="0"/>
        <v>0</v>
      </c>
      <c r="F37" s="7"/>
      <c r="G37" s="57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48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59"/>
      <c r="E38" s="8">
        <f t="shared" si="0"/>
        <v>0</v>
      </c>
      <c r="F38" s="7"/>
      <c r="G38" s="57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48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59"/>
      <c r="E39" s="8">
        <f t="shared" si="0"/>
        <v>0</v>
      </c>
      <c r="F39" s="7"/>
      <c r="G39" s="57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48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57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48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59"/>
      <c r="G41" s="57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48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57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48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57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48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59"/>
      <c r="E44" s="8">
        <f t="shared" si="0"/>
        <v>0</v>
      </c>
      <c r="F44" s="7"/>
      <c r="G44" s="57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48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59"/>
      <c r="E45" s="8">
        <f t="shared" si="0"/>
        <v>0</v>
      </c>
      <c r="F45" s="59"/>
      <c r="G45" s="57">
        <f t="shared" si="1"/>
        <v>0</v>
      </c>
      <c r="H45" s="160"/>
      <c r="I45" s="161"/>
      <c r="J45" s="161"/>
      <c r="K45" s="161"/>
      <c r="L45" s="161"/>
      <c r="M45" s="161"/>
      <c r="N45" s="161"/>
      <c r="O45" s="162"/>
      <c r="P45" s="48">
        <f t="shared" si="2"/>
        <v>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59"/>
      <c r="E46" s="8">
        <f t="shared" si="0"/>
        <v>0</v>
      </c>
      <c r="F46" s="59"/>
      <c r="G46" s="57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48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59"/>
      <c r="E47" s="8">
        <f t="shared" si="0"/>
        <v>0</v>
      </c>
      <c r="F47" s="59"/>
      <c r="G47" s="57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48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59"/>
      <c r="E48" s="8">
        <f t="shared" si="0"/>
        <v>0</v>
      </c>
      <c r="F48" s="59"/>
      <c r="G48" s="57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48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59">
        <v>2</v>
      </c>
      <c r="E49" s="8">
        <f t="shared" si="0"/>
        <v>57</v>
      </c>
      <c r="F49" s="59"/>
      <c r="G49" s="57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48">
        <f t="shared" si="2"/>
        <v>57</v>
      </c>
      <c r="Q49" s="10">
        <f t="shared" si="3"/>
        <v>76</v>
      </c>
    </row>
    <row r="50" spans="1:17" ht="17.25">
      <c r="A50" s="4"/>
      <c r="B50" s="5" t="s">
        <v>51</v>
      </c>
      <c r="C50" s="6">
        <v>38</v>
      </c>
      <c r="D50" s="58">
        <v>20</v>
      </c>
      <c r="E50" s="8">
        <f t="shared" si="0"/>
        <v>570</v>
      </c>
      <c r="F50" s="59">
        <v>10</v>
      </c>
      <c r="G50" s="57">
        <f t="shared" si="1"/>
        <v>190</v>
      </c>
      <c r="H50" s="160"/>
      <c r="I50" s="161"/>
      <c r="J50" s="161"/>
      <c r="K50" s="161"/>
      <c r="L50" s="161"/>
      <c r="M50" s="161"/>
      <c r="N50" s="161"/>
      <c r="O50" s="162"/>
      <c r="P50" s="48">
        <f t="shared" si="2"/>
        <v>760</v>
      </c>
      <c r="Q50" s="10">
        <f t="shared" si="3"/>
        <v>760</v>
      </c>
    </row>
    <row r="51" spans="1:17" ht="17.25">
      <c r="A51" s="4"/>
      <c r="B51" s="5" t="s">
        <v>52</v>
      </c>
      <c r="C51" s="6">
        <v>30</v>
      </c>
      <c r="D51" s="59"/>
      <c r="E51" s="8">
        <f t="shared" si="0"/>
        <v>0</v>
      </c>
      <c r="F51" s="59"/>
      <c r="G51" s="57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48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/>
      <c r="E52" s="8">
        <f t="shared" si="0"/>
        <v>0</v>
      </c>
      <c r="F52" s="7"/>
      <c r="G52" s="57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48">
        <f t="shared" si="2"/>
        <v>0</v>
      </c>
      <c r="Q52" s="10">
        <f t="shared" si="3"/>
        <v>0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57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48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57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48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>
        <v>1</v>
      </c>
      <c r="G55" s="57">
        <f t="shared" si="1"/>
        <v>12.5</v>
      </c>
      <c r="H55" s="160"/>
      <c r="I55" s="161"/>
      <c r="J55" s="161"/>
      <c r="K55" s="161"/>
      <c r="L55" s="161"/>
      <c r="M55" s="161"/>
      <c r="N55" s="161"/>
      <c r="O55" s="162"/>
      <c r="P55" s="48">
        <f t="shared" si="2"/>
        <v>12.5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/>
      <c r="G56" s="57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48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/>
      <c r="E57" s="8">
        <f t="shared" si="0"/>
        <v>0</v>
      </c>
      <c r="F57" s="7">
        <v>1</v>
      </c>
      <c r="G57" s="57">
        <f t="shared" si="1"/>
        <v>14</v>
      </c>
      <c r="H57" s="160"/>
      <c r="I57" s="161"/>
      <c r="J57" s="161"/>
      <c r="K57" s="161"/>
      <c r="L57" s="161"/>
      <c r="M57" s="161"/>
      <c r="N57" s="161"/>
      <c r="O57" s="162"/>
      <c r="P57" s="48">
        <f t="shared" si="2"/>
        <v>14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57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48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59"/>
      <c r="E59" s="8">
        <f t="shared" si="0"/>
        <v>0</v>
      </c>
      <c r="F59" s="7"/>
      <c r="G59" s="57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48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57">
        <v>100</v>
      </c>
      <c r="D60" s="7"/>
      <c r="E60" s="8">
        <f t="shared" si="0"/>
        <v>0</v>
      </c>
      <c r="F60" s="7"/>
      <c r="G60" s="57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48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57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48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/>
      <c r="E62" s="8">
        <f t="shared" si="0"/>
        <v>0</v>
      </c>
      <c r="F62" s="7"/>
      <c r="G62" s="57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48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57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48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/>
      <c r="E64" s="8">
        <f t="shared" si="0"/>
        <v>0</v>
      </c>
      <c r="F64" s="7"/>
      <c r="G64" s="57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48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57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48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58"/>
      <c r="G66" s="57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48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57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48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57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48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57">
        <v>75</v>
      </c>
      <c r="D69" s="7"/>
      <c r="E69" s="8">
        <f t="shared" si="0"/>
        <v>0</v>
      </c>
      <c r="F69" s="7"/>
      <c r="G69" s="57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48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0"/>
        <v>0</v>
      </c>
      <c r="F70" s="7"/>
      <c r="G70" s="57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48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57">
        <v>120</v>
      </c>
      <c r="D71" s="7"/>
      <c r="E71" s="8">
        <f t="shared" si="0"/>
        <v>0</v>
      </c>
      <c r="F71" s="7"/>
      <c r="G71" s="57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48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59"/>
      <c r="E72" s="8">
        <f t="shared" ref="E72:E88" si="4">D72*C72*0.75</f>
        <v>0</v>
      </c>
      <c r="F72" s="7"/>
      <c r="G72" s="57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48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>
        <v>1</v>
      </c>
      <c r="G73" s="57">
        <f t="shared" si="5"/>
        <v>32.5</v>
      </c>
      <c r="H73" s="160"/>
      <c r="I73" s="161"/>
      <c r="J73" s="161"/>
      <c r="K73" s="161"/>
      <c r="L73" s="161"/>
      <c r="M73" s="161"/>
      <c r="N73" s="161"/>
      <c r="O73" s="162"/>
      <c r="P73" s="48">
        <f t="shared" si="6"/>
        <v>32.5</v>
      </c>
      <c r="Q73" s="10">
        <f t="shared" si="7"/>
        <v>0</v>
      </c>
    </row>
    <row r="74" spans="1:17" ht="17.25">
      <c r="A74" s="4"/>
      <c r="B74" s="5" t="s">
        <v>81</v>
      </c>
      <c r="C74" s="53">
        <v>80</v>
      </c>
      <c r="D74" s="7"/>
      <c r="E74" s="8">
        <f t="shared" si="4"/>
        <v>0</v>
      </c>
      <c r="F74" s="7"/>
      <c r="G74" s="57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48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57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48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57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48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/>
      <c r="G77" s="57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48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57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48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57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48">
        <f t="shared" si="6"/>
        <v>0</v>
      </c>
      <c r="Q79" s="10">
        <f t="shared" si="7"/>
        <v>0</v>
      </c>
    </row>
    <row r="80" spans="1:17" ht="17.25">
      <c r="A80" s="57"/>
      <c r="B80" s="5" t="s">
        <v>77</v>
      </c>
      <c r="C80" s="52">
        <v>100</v>
      </c>
      <c r="D80" s="7"/>
      <c r="E80" s="8">
        <f t="shared" si="4"/>
        <v>0</v>
      </c>
      <c r="F80" s="7"/>
      <c r="G80" s="57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48">
        <f t="shared" si="6"/>
        <v>0</v>
      </c>
      <c r="Q80" s="10">
        <f t="shared" si="7"/>
        <v>0</v>
      </c>
    </row>
    <row r="81" spans="1:17" ht="17.25">
      <c r="A81" s="57"/>
      <c r="B81" s="5" t="s">
        <v>78</v>
      </c>
      <c r="C81" s="52">
        <v>150</v>
      </c>
      <c r="D81" s="7"/>
      <c r="E81" s="8">
        <f t="shared" si="4"/>
        <v>0</v>
      </c>
      <c r="F81" s="7"/>
      <c r="G81" s="57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48">
        <f t="shared" si="6"/>
        <v>0</v>
      </c>
      <c r="Q81" s="10">
        <f t="shared" si="7"/>
        <v>0</v>
      </c>
    </row>
    <row r="82" spans="1:17" ht="17.25">
      <c r="A82" s="57"/>
      <c r="B82" s="5" t="s">
        <v>80</v>
      </c>
      <c r="C82" s="57">
        <v>40</v>
      </c>
      <c r="D82" s="7"/>
      <c r="E82" s="8">
        <f t="shared" si="4"/>
        <v>0</v>
      </c>
      <c r="F82" s="7"/>
      <c r="G82" s="57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48">
        <f t="shared" si="6"/>
        <v>0</v>
      </c>
      <c r="Q82" s="10">
        <f t="shared" si="7"/>
        <v>0</v>
      </c>
    </row>
    <row r="83" spans="1:17" ht="17.25">
      <c r="A83" s="57"/>
      <c r="B83" s="5" t="s">
        <v>82</v>
      </c>
      <c r="C83" s="57">
        <v>45</v>
      </c>
      <c r="D83" s="7"/>
      <c r="E83" s="8">
        <f t="shared" si="4"/>
        <v>0</v>
      </c>
      <c r="F83" s="7"/>
      <c r="G83" s="57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48">
        <f t="shared" si="6"/>
        <v>0</v>
      </c>
      <c r="Q83" s="10">
        <f t="shared" si="7"/>
        <v>0</v>
      </c>
    </row>
    <row r="84" spans="1:17" ht="17.25">
      <c r="A84" s="57"/>
      <c r="B84" s="5" t="s">
        <v>129</v>
      </c>
      <c r="C84" s="57"/>
      <c r="D84" s="7"/>
      <c r="E84" s="8">
        <f t="shared" si="4"/>
        <v>0</v>
      </c>
      <c r="F84" s="7"/>
      <c r="G84" s="57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48">
        <f t="shared" si="6"/>
        <v>0</v>
      </c>
      <c r="Q84" s="10">
        <f t="shared" si="7"/>
        <v>0</v>
      </c>
    </row>
    <row r="85" spans="1:17" ht="17.25">
      <c r="A85" s="51"/>
      <c r="B85" s="5" t="s">
        <v>129</v>
      </c>
      <c r="C85" s="57"/>
      <c r="D85" s="7"/>
      <c r="E85" s="8">
        <f t="shared" si="4"/>
        <v>0</v>
      </c>
      <c r="F85" s="7"/>
      <c r="G85" s="57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48">
        <f t="shared" si="6"/>
        <v>0</v>
      </c>
      <c r="Q85" s="10">
        <f t="shared" si="7"/>
        <v>0</v>
      </c>
    </row>
    <row r="86" spans="1:17" ht="17.25">
      <c r="A86" s="51"/>
      <c r="B86" s="5" t="s">
        <v>129</v>
      </c>
      <c r="C86" s="57"/>
      <c r="D86" s="7"/>
      <c r="E86" s="8">
        <f t="shared" si="4"/>
        <v>0</v>
      </c>
      <c r="F86" s="7"/>
      <c r="G86" s="57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48">
        <f t="shared" si="6"/>
        <v>0</v>
      </c>
      <c r="Q86" s="10">
        <f t="shared" si="7"/>
        <v>0</v>
      </c>
    </row>
    <row r="87" spans="1:17" ht="17.25">
      <c r="A87" s="51"/>
      <c r="B87" s="5" t="s">
        <v>129</v>
      </c>
      <c r="C87" s="57"/>
      <c r="D87" s="7"/>
      <c r="E87" s="8">
        <f t="shared" si="4"/>
        <v>0</v>
      </c>
      <c r="F87" s="7"/>
      <c r="G87" s="57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48">
        <f t="shared" si="6"/>
        <v>0</v>
      </c>
      <c r="Q87" s="10">
        <f t="shared" si="7"/>
        <v>0</v>
      </c>
    </row>
    <row r="88" spans="1:17" ht="17.25">
      <c r="A88" s="51"/>
      <c r="B88" s="5" t="s">
        <v>129</v>
      </c>
      <c r="C88" s="57"/>
      <c r="D88" s="7"/>
      <c r="E88" s="8">
        <f t="shared" si="4"/>
        <v>0</v>
      </c>
      <c r="F88" s="7"/>
      <c r="G88" s="57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48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73</v>
      </c>
      <c r="E89" s="12">
        <f t="shared" ref="E89:G89" si="8">SUM(E7:E88)</f>
        <v>3548.25</v>
      </c>
      <c r="F89" s="12">
        <f t="shared" si="8"/>
        <v>206</v>
      </c>
      <c r="G89" s="12">
        <f t="shared" si="8"/>
        <v>6992.5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10540.75</v>
      </c>
      <c r="Q89" s="12">
        <f t="shared" si="9"/>
        <v>4731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54"/>
      <c r="B91" s="55"/>
      <c r="C91" s="55"/>
      <c r="D91" s="17"/>
      <c r="E91" s="17"/>
      <c r="F91" s="17"/>
      <c r="G91" s="17"/>
      <c r="H91" s="33" t="s">
        <v>91</v>
      </c>
      <c r="I91" s="57" t="s">
        <v>8</v>
      </c>
      <c r="J91" s="33" t="s">
        <v>92</v>
      </c>
      <c r="K91" s="57" t="s">
        <v>10</v>
      </c>
      <c r="L91" s="17"/>
      <c r="M91" s="17"/>
      <c r="N91" s="17"/>
      <c r="O91" s="17"/>
      <c r="P91" s="55"/>
      <c r="Q91" s="56"/>
    </row>
    <row r="92" spans="1:17" ht="17.25">
      <c r="A92" s="19"/>
      <c r="B92" s="50" t="s">
        <v>93</v>
      </c>
      <c r="C92" s="57">
        <v>110</v>
      </c>
      <c r="D92" s="163"/>
      <c r="E92" s="164"/>
      <c r="F92" s="164"/>
      <c r="G92" s="165"/>
      <c r="H92" s="7"/>
      <c r="I92" s="8">
        <f>H92*C92*0.75</f>
        <v>0</v>
      </c>
      <c r="J92" s="7"/>
      <c r="K92" s="8">
        <f>J92*C92*0.5</f>
        <v>0</v>
      </c>
      <c r="L92" s="169"/>
      <c r="M92" s="170"/>
      <c r="N92" s="170"/>
      <c r="O92" s="171"/>
      <c r="P92" s="48">
        <f>K92+I92</f>
        <v>0</v>
      </c>
      <c r="Q92" s="10">
        <f>H92*C92</f>
        <v>0</v>
      </c>
    </row>
    <row r="93" spans="1:17" ht="17.25">
      <c r="A93" s="19"/>
      <c r="B93" s="50" t="s">
        <v>94</v>
      </c>
      <c r="C93" s="57">
        <v>120</v>
      </c>
      <c r="D93" s="166"/>
      <c r="E93" s="167"/>
      <c r="F93" s="167"/>
      <c r="G93" s="168"/>
      <c r="H93" s="7"/>
      <c r="I93" s="8">
        <f t="shared" ref="I93:I111" si="10">H93*C93*0.75</f>
        <v>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48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50" t="s">
        <v>95</v>
      </c>
      <c r="C94" s="57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48">
        <f t="shared" si="12"/>
        <v>0</v>
      </c>
      <c r="Q94" s="10">
        <f t="shared" si="13"/>
        <v>0</v>
      </c>
    </row>
    <row r="95" spans="1:17" ht="17.25">
      <c r="A95" s="19"/>
      <c r="B95" s="50" t="s">
        <v>96</v>
      </c>
      <c r="C95" s="57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48">
        <f t="shared" si="12"/>
        <v>0</v>
      </c>
      <c r="Q95" s="10">
        <f t="shared" si="13"/>
        <v>0</v>
      </c>
    </row>
    <row r="96" spans="1:17" ht="17.25">
      <c r="A96" s="19"/>
      <c r="B96" s="50" t="s">
        <v>97</v>
      </c>
      <c r="C96" s="57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48">
        <f t="shared" si="12"/>
        <v>0</v>
      </c>
      <c r="Q96" s="10">
        <f t="shared" si="13"/>
        <v>0</v>
      </c>
    </row>
    <row r="97" spans="1:17" ht="17.25">
      <c r="A97" s="19"/>
      <c r="B97" s="50" t="s">
        <v>98</v>
      </c>
      <c r="C97" s="57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48">
        <f t="shared" si="12"/>
        <v>0</v>
      </c>
      <c r="Q97" s="10">
        <f t="shared" si="13"/>
        <v>0</v>
      </c>
    </row>
    <row r="98" spans="1:17" ht="17.25">
      <c r="A98" s="19"/>
      <c r="B98" s="50" t="s">
        <v>99</v>
      </c>
      <c r="C98" s="57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48">
        <f t="shared" si="12"/>
        <v>0</v>
      </c>
      <c r="Q98" s="10">
        <f t="shared" si="13"/>
        <v>0</v>
      </c>
    </row>
    <row r="99" spans="1:17" ht="17.25">
      <c r="A99" s="19"/>
      <c r="B99" s="50" t="s">
        <v>100</v>
      </c>
      <c r="C99" s="57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48">
        <f t="shared" si="12"/>
        <v>0</v>
      </c>
      <c r="Q99" s="10">
        <f t="shared" si="13"/>
        <v>0</v>
      </c>
    </row>
    <row r="100" spans="1:17" ht="17.25">
      <c r="A100" s="19"/>
      <c r="B100" s="50" t="s">
        <v>101</v>
      </c>
      <c r="C100" s="57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48">
        <f t="shared" si="12"/>
        <v>0</v>
      </c>
      <c r="Q100" s="10">
        <f t="shared" si="13"/>
        <v>0</v>
      </c>
    </row>
    <row r="101" spans="1:17" ht="17.25">
      <c r="A101" s="19"/>
      <c r="B101" s="50" t="s">
        <v>102</v>
      </c>
      <c r="C101" s="57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48">
        <f t="shared" si="12"/>
        <v>0</v>
      </c>
      <c r="Q101" s="10">
        <f t="shared" si="13"/>
        <v>0</v>
      </c>
    </row>
    <row r="102" spans="1:17" ht="17.25">
      <c r="A102" s="19"/>
      <c r="B102" s="50" t="s">
        <v>107</v>
      </c>
      <c r="C102" s="57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48">
        <f t="shared" si="12"/>
        <v>0</v>
      </c>
      <c r="Q102" s="10">
        <f t="shared" si="13"/>
        <v>0</v>
      </c>
    </row>
    <row r="103" spans="1:17" ht="17.25">
      <c r="A103" s="19"/>
      <c r="B103" s="50" t="s">
        <v>103</v>
      </c>
      <c r="C103" s="57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48">
        <f t="shared" si="12"/>
        <v>0</v>
      </c>
      <c r="Q103" s="10">
        <f t="shared" si="13"/>
        <v>0</v>
      </c>
    </row>
    <row r="104" spans="1:17" ht="17.25">
      <c r="A104" s="19"/>
      <c r="B104" s="50" t="s">
        <v>104</v>
      </c>
      <c r="C104" s="57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48">
        <f t="shared" si="12"/>
        <v>0</v>
      </c>
      <c r="Q104" s="10">
        <f t="shared" si="13"/>
        <v>0</v>
      </c>
    </row>
    <row r="105" spans="1:17" ht="17.25">
      <c r="A105" s="19"/>
      <c r="B105" s="50" t="s">
        <v>108</v>
      </c>
      <c r="C105" s="57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48">
        <f t="shared" si="12"/>
        <v>0</v>
      </c>
      <c r="Q105" s="10">
        <f t="shared" si="13"/>
        <v>0</v>
      </c>
    </row>
    <row r="106" spans="1:17" ht="17.25">
      <c r="A106" s="19"/>
      <c r="B106" s="50" t="s">
        <v>109</v>
      </c>
      <c r="C106" s="57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48">
        <f t="shared" si="12"/>
        <v>0</v>
      </c>
      <c r="Q106" s="10">
        <f t="shared" si="13"/>
        <v>0</v>
      </c>
    </row>
    <row r="107" spans="1:17" ht="17.25">
      <c r="A107" s="19"/>
      <c r="B107" s="50" t="s">
        <v>105</v>
      </c>
      <c r="C107" s="57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48">
        <f t="shared" si="12"/>
        <v>0</v>
      </c>
      <c r="Q107" s="10">
        <f t="shared" si="13"/>
        <v>0</v>
      </c>
    </row>
    <row r="108" spans="1:17" ht="17.25">
      <c r="A108" s="19"/>
      <c r="B108" s="50" t="s">
        <v>106</v>
      </c>
      <c r="C108" s="57">
        <v>350</v>
      </c>
      <c r="D108" s="166"/>
      <c r="E108" s="167"/>
      <c r="F108" s="167"/>
      <c r="G108" s="168"/>
      <c r="H108" s="7"/>
      <c r="I108" s="8">
        <f t="shared" si="10"/>
        <v>0</v>
      </c>
      <c r="J108" s="7"/>
      <c r="K108" s="8">
        <f t="shared" si="11"/>
        <v>0</v>
      </c>
      <c r="L108" s="172"/>
      <c r="M108" s="173"/>
      <c r="N108" s="173"/>
      <c r="O108" s="174"/>
      <c r="P108" s="48">
        <f t="shared" si="12"/>
        <v>0</v>
      </c>
      <c r="Q108" s="10">
        <f t="shared" si="13"/>
        <v>0</v>
      </c>
    </row>
    <row r="109" spans="1:17" ht="17.25">
      <c r="A109" s="19"/>
      <c r="B109" s="50" t="s">
        <v>129</v>
      </c>
      <c r="C109" s="57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48">
        <f t="shared" si="12"/>
        <v>0</v>
      </c>
      <c r="Q109" s="10">
        <f t="shared" si="13"/>
        <v>0</v>
      </c>
    </row>
    <row r="110" spans="1:17" ht="17.25">
      <c r="A110" s="19"/>
      <c r="B110" s="50" t="s">
        <v>129</v>
      </c>
      <c r="C110" s="57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48">
        <f t="shared" si="12"/>
        <v>0</v>
      </c>
      <c r="Q110" s="10">
        <f t="shared" si="13"/>
        <v>0</v>
      </c>
    </row>
    <row r="111" spans="1:17" ht="17.25">
      <c r="A111" s="19"/>
      <c r="B111" s="50" t="s">
        <v>129</v>
      </c>
      <c r="C111" s="57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48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0</v>
      </c>
      <c r="I112" s="12">
        <f>SUM(I92:I111)</f>
        <v>0</v>
      </c>
      <c r="J112" s="12">
        <f>SUM(J92:J111)</f>
        <v>0</v>
      </c>
      <c r="K112" s="12">
        <f>SUM(K92:K111)</f>
        <v>0</v>
      </c>
      <c r="L112" s="13"/>
      <c r="M112" s="13"/>
      <c r="N112" s="13"/>
      <c r="O112" s="13"/>
      <c r="P112" s="12">
        <f>SUM(P92:P111)</f>
        <v>0</v>
      </c>
      <c r="Q112" s="12">
        <f>SUM(Q92:Q111)</f>
        <v>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54"/>
      <c r="B114" s="55"/>
      <c r="C114" s="55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57" t="s">
        <v>8</v>
      </c>
      <c r="N114" s="33" t="s">
        <v>112</v>
      </c>
      <c r="O114" s="57" t="s">
        <v>10</v>
      </c>
      <c r="P114" s="55"/>
      <c r="Q114" s="56"/>
    </row>
    <row r="115" spans="1:17" ht="17.25">
      <c r="A115" s="19"/>
      <c r="B115" s="50" t="s">
        <v>113</v>
      </c>
      <c r="C115" s="57">
        <v>7</v>
      </c>
      <c r="D115" s="163"/>
      <c r="E115" s="164"/>
      <c r="F115" s="164"/>
      <c r="G115" s="164"/>
      <c r="H115" s="164"/>
      <c r="I115" s="164"/>
      <c r="J115" s="164"/>
      <c r="K115" s="165"/>
      <c r="L115" s="58">
        <v>11</v>
      </c>
      <c r="M115" s="8">
        <f>L115*C115*0.75</f>
        <v>57.75</v>
      </c>
      <c r="N115" s="7">
        <v>8</v>
      </c>
      <c r="O115" s="8">
        <f>N115*C115*0.5</f>
        <v>28</v>
      </c>
      <c r="P115" s="48">
        <f>O115+M115</f>
        <v>85.75</v>
      </c>
      <c r="Q115" s="10">
        <f>L115*C115</f>
        <v>77</v>
      </c>
    </row>
    <row r="116" spans="1:17" ht="17.25">
      <c r="A116" s="19"/>
      <c r="B116" s="50" t="s">
        <v>130</v>
      </c>
      <c r="C116" s="57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0</v>
      </c>
      <c r="M116" s="8">
        <f t="shared" ref="M116:M120" si="14">L116*C116*0.75</f>
        <v>0</v>
      </c>
      <c r="N116" s="7">
        <v>12</v>
      </c>
      <c r="O116" s="8">
        <f t="shared" ref="O116:O120" si="15">N116*C116*0.5</f>
        <v>72</v>
      </c>
      <c r="P116" s="48">
        <f t="shared" ref="P116:P120" si="16">O116+M116</f>
        <v>72</v>
      </c>
      <c r="Q116" s="10">
        <f t="shared" ref="Q116:Q120" si="17">L116*C116</f>
        <v>0</v>
      </c>
    </row>
    <row r="117" spans="1:17" ht="17.25">
      <c r="A117" s="19"/>
      <c r="B117" s="50" t="s">
        <v>131</v>
      </c>
      <c r="C117" s="57">
        <v>10</v>
      </c>
      <c r="D117" s="166"/>
      <c r="E117" s="167"/>
      <c r="F117" s="167"/>
      <c r="G117" s="167"/>
      <c r="H117" s="167"/>
      <c r="I117" s="167"/>
      <c r="J117" s="167"/>
      <c r="K117" s="168"/>
      <c r="L117" s="7"/>
      <c r="M117" s="8">
        <f t="shared" si="14"/>
        <v>0</v>
      </c>
      <c r="N117" s="7"/>
      <c r="O117" s="8">
        <f t="shared" si="15"/>
        <v>0</v>
      </c>
      <c r="P117" s="48">
        <f t="shared" si="16"/>
        <v>0</v>
      </c>
      <c r="Q117" s="10">
        <f t="shared" si="17"/>
        <v>0</v>
      </c>
    </row>
    <row r="118" spans="1:17" ht="28.5">
      <c r="A118" s="19"/>
      <c r="B118" s="21" t="s">
        <v>114</v>
      </c>
      <c r="C118" s="57">
        <v>5</v>
      </c>
      <c r="D118" s="166"/>
      <c r="E118" s="167"/>
      <c r="F118" s="167"/>
      <c r="G118" s="167"/>
      <c r="H118" s="167"/>
      <c r="I118" s="167"/>
      <c r="J118" s="167"/>
      <c r="K118" s="168"/>
      <c r="L118" s="59">
        <v>227</v>
      </c>
      <c r="M118" s="8">
        <f t="shared" si="14"/>
        <v>851.25</v>
      </c>
      <c r="N118" s="59">
        <v>88</v>
      </c>
      <c r="O118" s="8">
        <f t="shared" si="15"/>
        <v>220</v>
      </c>
      <c r="P118" s="48">
        <f t="shared" si="16"/>
        <v>1071.25</v>
      </c>
      <c r="Q118" s="10">
        <f t="shared" si="17"/>
        <v>1135</v>
      </c>
    </row>
    <row r="119" spans="1:17" ht="17.25">
      <c r="A119" s="22"/>
      <c r="B119" s="21" t="s">
        <v>115</v>
      </c>
      <c r="C119" s="57">
        <v>8</v>
      </c>
      <c r="D119" s="166"/>
      <c r="E119" s="167"/>
      <c r="F119" s="167"/>
      <c r="G119" s="167"/>
      <c r="H119" s="167"/>
      <c r="I119" s="167"/>
      <c r="J119" s="167"/>
      <c r="K119" s="168"/>
      <c r="L119" s="58">
        <v>64</v>
      </c>
      <c r="M119" s="8">
        <f t="shared" si="14"/>
        <v>384</v>
      </c>
      <c r="N119" s="59"/>
      <c r="O119" s="8">
        <f t="shared" si="15"/>
        <v>0</v>
      </c>
      <c r="P119" s="48">
        <f t="shared" si="16"/>
        <v>384</v>
      </c>
      <c r="Q119" s="10">
        <f t="shared" si="17"/>
        <v>512</v>
      </c>
    </row>
    <row r="120" spans="1:17" ht="17.25">
      <c r="A120" s="22"/>
      <c r="B120" s="21" t="s">
        <v>129</v>
      </c>
      <c r="C120" s="57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48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302</v>
      </c>
      <c r="M121" s="14">
        <f t="shared" ref="M121:Q121" si="18">SUM(M115:M120)</f>
        <v>1293</v>
      </c>
      <c r="N121" s="14">
        <f t="shared" si="18"/>
        <v>108</v>
      </c>
      <c r="O121" s="14">
        <f t="shared" si="18"/>
        <v>320</v>
      </c>
      <c r="P121" s="14">
        <f t="shared" si="18"/>
        <v>1613</v>
      </c>
      <c r="Q121" s="14">
        <f t="shared" si="18"/>
        <v>1724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12153.75</v>
      </c>
      <c r="Q122" s="23">
        <f>Q89+Q112+Q121</f>
        <v>6455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15089.7</v>
      </c>
      <c r="Q123" s="25">
        <f>D134</f>
        <v>15089.7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0.80543350762440602</v>
      </c>
      <c r="Q124" s="47">
        <f>Q122/Q123</f>
        <v>0.42777523741359996</v>
      </c>
    </row>
    <row r="125" spans="1:17">
      <c r="A125" s="26"/>
      <c r="B125" s="49" t="s">
        <v>119</v>
      </c>
      <c r="C125" s="49" t="s">
        <v>120</v>
      </c>
      <c r="D125" s="49" t="s">
        <v>89</v>
      </c>
      <c r="E125" s="49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6355.1</v>
      </c>
      <c r="C126" s="29">
        <v>7468</v>
      </c>
      <c r="D126" s="28">
        <f t="shared" ref="D126:D130" si="19">C126+B126</f>
        <v>13823.1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7069.8</v>
      </c>
      <c r="C127" s="29">
        <v>7552</v>
      </c>
      <c r="D127" s="28">
        <f t="shared" si="19"/>
        <v>14621.8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61">
        <v>7149.8</v>
      </c>
      <c r="C128" s="61">
        <v>7600</v>
      </c>
      <c r="D128" s="28">
        <f t="shared" si="19"/>
        <v>14749.8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7000.3</v>
      </c>
      <c r="C129" s="1">
        <v>8901.7999999999993</v>
      </c>
      <c r="D129" s="28">
        <f t="shared" si="19"/>
        <v>15902.099999999999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6304.7</v>
      </c>
      <c r="C130" s="1">
        <v>9047</v>
      </c>
      <c r="D130" s="28">
        <f t="shared" si="19"/>
        <v>15351.7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51">
        <f>SUM(B126:B130)</f>
        <v>33879.699999999997</v>
      </c>
      <c r="C131" s="51">
        <f t="shared" ref="C131:D131" si="20">SUM(C126:C130)</f>
        <v>40568.800000000003</v>
      </c>
      <c r="D131" s="51">
        <f t="shared" si="20"/>
        <v>74448.5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14889.7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200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15089.7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06" workbookViewId="0">
      <selection activeCell="H7" sqref="H7:O88"/>
    </sheetView>
  </sheetViews>
  <sheetFormatPr defaultRowHeight="15"/>
  <cols>
    <col min="1" max="1" width="3" bestFit="1" customWidth="1"/>
    <col min="2" max="2" width="15.42578125" bestFit="1" customWidth="1"/>
    <col min="3" max="3" width="9.140625" bestFit="1" customWidth="1"/>
    <col min="4" max="4" width="5" bestFit="1" customWidth="1"/>
    <col min="5" max="5" width="5.5703125" bestFit="1" customWidth="1"/>
    <col min="6" max="6" width="7.140625" bestFit="1" customWidth="1"/>
    <col min="7" max="7" width="5.42578125" bestFit="1" customWidth="1"/>
    <col min="8" max="8" width="4.42578125" bestFit="1" customWidth="1"/>
    <col min="9" max="9" width="4.7109375" bestFit="1" customWidth="1"/>
    <col min="10" max="10" width="6.85546875" bestFit="1" customWidth="1"/>
    <col min="11" max="11" width="4.42578125" bestFit="1" customWidth="1"/>
    <col min="12" max="12" width="4.140625" bestFit="1" customWidth="1"/>
    <col min="13" max="13" width="5.42578125" bestFit="1" customWidth="1"/>
    <col min="14" max="14" width="6.28515625" bestFit="1" customWidth="1"/>
    <col min="15" max="15" width="4.5703125" bestFit="1" customWidth="1"/>
    <col min="16" max="16" width="15.28515625" bestFit="1" customWidth="1"/>
    <col min="17" max="17" width="15" bestFit="1" customWidth="1"/>
  </cols>
  <sheetData>
    <row r="1" spans="1:17" ht="22.5">
      <c r="A1" s="178" t="s">
        <v>140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57" t="s">
        <v>8</v>
      </c>
      <c r="F4" s="33" t="s">
        <v>9</v>
      </c>
      <c r="G4" s="57" t="s">
        <v>10</v>
      </c>
      <c r="H4" s="57"/>
      <c r="I4" s="57"/>
      <c r="J4" s="57"/>
      <c r="K4" s="57"/>
      <c r="L4" s="57"/>
      <c r="M4" s="57"/>
      <c r="N4" s="57"/>
      <c r="O4" s="57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57"/>
      <c r="F5" s="3">
        <v>5</v>
      </c>
      <c r="G5" s="57"/>
      <c r="H5" s="3">
        <v>6</v>
      </c>
      <c r="I5" s="57"/>
      <c r="J5" s="3">
        <v>7</v>
      </c>
      <c r="K5" s="57"/>
      <c r="L5" s="3">
        <v>8</v>
      </c>
      <c r="M5" s="57"/>
      <c r="N5" s="3">
        <v>9</v>
      </c>
      <c r="O5" s="57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/>
      <c r="E7" s="8">
        <f>D7*C7*0.75</f>
        <v>0</v>
      </c>
      <c r="F7" s="7"/>
      <c r="G7" s="57">
        <f>F7*C7*0.5</f>
        <v>0</v>
      </c>
      <c r="H7" s="157"/>
      <c r="I7" s="158"/>
      <c r="J7" s="158"/>
      <c r="K7" s="158"/>
      <c r="L7" s="158"/>
      <c r="M7" s="158"/>
      <c r="N7" s="158"/>
      <c r="O7" s="159"/>
      <c r="P7" s="48">
        <f>G7+E7</f>
        <v>0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/>
      <c r="E8" s="8">
        <f t="shared" ref="E8:E71" si="0">D8*C8*0.75</f>
        <v>0</v>
      </c>
      <c r="F8" s="7">
        <v>183</v>
      </c>
      <c r="G8" s="57">
        <f t="shared" ref="G8:G71" si="1">F8*C8*0.5</f>
        <v>5947.5</v>
      </c>
      <c r="H8" s="160"/>
      <c r="I8" s="161"/>
      <c r="J8" s="161"/>
      <c r="K8" s="161"/>
      <c r="L8" s="161"/>
      <c r="M8" s="161"/>
      <c r="N8" s="161"/>
      <c r="O8" s="162"/>
      <c r="P8" s="48">
        <f t="shared" ref="P8:P71" si="2">G8+E8</f>
        <v>5947.5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/>
      <c r="E9" s="8">
        <f t="shared" si="0"/>
        <v>0</v>
      </c>
      <c r="F9" s="7"/>
      <c r="G9" s="57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48">
        <f t="shared" si="2"/>
        <v>0</v>
      </c>
      <c r="Q9" s="10">
        <f t="shared" si="3"/>
        <v>0</v>
      </c>
    </row>
    <row r="10" spans="1:17" ht="17.25">
      <c r="A10" s="4"/>
      <c r="B10" s="5" t="s">
        <v>15</v>
      </c>
      <c r="C10" s="6">
        <v>47</v>
      </c>
      <c r="D10" s="7"/>
      <c r="E10" s="8">
        <f t="shared" si="0"/>
        <v>0</v>
      </c>
      <c r="F10" s="7"/>
      <c r="G10" s="57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48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/>
      <c r="E11" s="8">
        <f t="shared" si="0"/>
        <v>0</v>
      </c>
      <c r="F11" s="7"/>
      <c r="G11" s="57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48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/>
      <c r="E12" s="8">
        <f t="shared" si="0"/>
        <v>0</v>
      </c>
      <c r="F12" s="7">
        <v>77</v>
      </c>
      <c r="G12" s="57">
        <f t="shared" si="1"/>
        <v>2387</v>
      </c>
      <c r="H12" s="160"/>
      <c r="I12" s="161"/>
      <c r="J12" s="161"/>
      <c r="K12" s="161"/>
      <c r="L12" s="161"/>
      <c r="M12" s="161"/>
      <c r="N12" s="161"/>
      <c r="O12" s="162"/>
      <c r="P12" s="48">
        <f t="shared" si="2"/>
        <v>2387</v>
      </c>
      <c r="Q12" s="10">
        <f t="shared" si="3"/>
        <v>0</v>
      </c>
    </row>
    <row r="13" spans="1:17" ht="28.5">
      <c r="A13" s="4"/>
      <c r="B13" s="5" t="s">
        <v>17</v>
      </c>
      <c r="C13" s="6">
        <v>75</v>
      </c>
      <c r="D13" s="7">
        <v>529</v>
      </c>
      <c r="E13" s="8">
        <f t="shared" si="0"/>
        <v>29756.25</v>
      </c>
      <c r="F13" s="7">
        <v>214</v>
      </c>
      <c r="G13" s="57">
        <f t="shared" si="1"/>
        <v>8025</v>
      </c>
      <c r="H13" s="160"/>
      <c r="I13" s="161"/>
      <c r="J13" s="161"/>
      <c r="K13" s="161"/>
      <c r="L13" s="161"/>
      <c r="M13" s="161"/>
      <c r="N13" s="161"/>
      <c r="O13" s="162"/>
      <c r="P13" s="48">
        <f t="shared" si="2"/>
        <v>37781.25</v>
      </c>
      <c r="Q13" s="10">
        <f t="shared" si="3"/>
        <v>39675</v>
      </c>
    </row>
    <row r="14" spans="1:17" ht="17.25">
      <c r="A14" s="4"/>
      <c r="B14" s="5" t="s">
        <v>18</v>
      </c>
      <c r="C14" s="6">
        <v>75</v>
      </c>
      <c r="D14" s="7"/>
      <c r="E14" s="8">
        <f t="shared" si="0"/>
        <v>0</v>
      </c>
      <c r="F14" s="7">
        <v>8</v>
      </c>
      <c r="G14" s="57">
        <f t="shared" si="1"/>
        <v>300</v>
      </c>
      <c r="H14" s="160"/>
      <c r="I14" s="161"/>
      <c r="J14" s="161"/>
      <c r="K14" s="161"/>
      <c r="L14" s="161"/>
      <c r="M14" s="161"/>
      <c r="N14" s="161"/>
      <c r="O14" s="162"/>
      <c r="P14" s="48">
        <f t="shared" si="2"/>
        <v>300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4</v>
      </c>
      <c r="E15" s="8">
        <f t="shared" si="0"/>
        <v>246</v>
      </c>
      <c r="F15" s="7"/>
      <c r="G15" s="57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48">
        <f t="shared" si="2"/>
        <v>246</v>
      </c>
      <c r="Q15" s="10">
        <f t="shared" si="3"/>
        <v>328</v>
      </c>
    </row>
    <row r="16" spans="1:17" ht="17.25">
      <c r="A16" s="4"/>
      <c r="B16" s="5" t="s">
        <v>20</v>
      </c>
      <c r="C16" s="6">
        <v>75</v>
      </c>
      <c r="D16" s="7">
        <v>6</v>
      </c>
      <c r="E16" s="8">
        <f t="shared" si="0"/>
        <v>337.5</v>
      </c>
      <c r="F16" s="7"/>
      <c r="G16" s="57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48">
        <f t="shared" si="2"/>
        <v>337.5</v>
      </c>
      <c r="Q16" s="10">
        <f t="shared" si="3"/>
        <v>450</v>
      </c>
    </row>
    <row r="17" spans="1:17" ht="17.25">
      <c r="A17" s="4"/>
      <c r="B17" s="5" t="s">
        <v>21</v>
      </c>
      <c r="C17" s="6">
        <v>82</v>
      </c>
      <c r="D17" s="7"/>
      <c r="E17" s="8">
        <f t="shared" si="0"/>
        <v>0</v>
      </c>
      <c r="F17" s="7"/>
      <c r="G17" s="57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48">
        <f t="shared" si="2"/>
        <v>0</v>
      </c>
      <c r="Q17" s="10">
        <f t="shared" si="3"/>
        <v>0</v>
      </c>
    </row>
    <row r="18" spans="1:17" ht="17.25">
      <c r="A18" s="4"/>
      <c r="B18" s="5" t="s">
        <v>22</v>
      </c>
      <c r="C18" s="6">
        <v>84</v>
      </c>
      <c r="D18" s="7"/>
      <c r="E18" s="8">
        <f t="shared" si="0"/>
        <v>0</v>
      </c>
      <c r="F18" s="7"/>
      <c r="G18" s="57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48">
        <f t="shared" si="2"/>
        <v>0</v>
      </c>
      <c r="Q18" s="10">
        <f t="shared" si="3"/>
        <v>0</v>
      </c>
    </row>
    <row r="19" spans="1:17" ht="17.25">
      <c r="A19" s="4"/>
      <c r="B19" s="5" t="s">
        <v>23</v>
      </c>
      <c r="C19" s="6">
        <v>110</v>
      </c>
      <c r="D19" s="7">
        <v>55</v>
      </c>
      <c r="E19" s="8">
        <f t="shared" si="0"/>
        <v>4537.5</v>
      </c>
      <c r="F19" s="7">
        <v>22</v>
      </c>
      <c r="G19" s="57">
        <f t="shared" si="1"/>
        <v>1210</v>
      </c>
      <c r="H19" s="160"/>
      <c r="I19" s="161"/>
      <c r="J19" s="161"/>
      <c r="K19" s="161"/>
      <c r="L19" s="161"/>
      <c r="M19" s="161"/>
      <c r="N19" s="161"/>
      <c r="O19" s="162"/>
      <c r="P19" s="48">
        <f t="shared" si="2"/>
        <v>5747.5</v>
      </c>
      <c r="Q19" s="10">
        <f t="shared" si="3"/>
        <v>6050</v>
      </c>
    </row>
    <row r="20" spans="1:17" ht="17.25">
      <c r="A20" s="4"/>
      <c r="B20" s="5" t="s">
        <v>83</v>
      </c>
      <c r="C20" s="57">
        <v>110</v>
      </c>
      <c r="D20" s="7"/>
      <c r="E20" s="8">
        <f t="shared" si="0"/>
        <v>0</v>
      </c>
      <c r="F20" s="7"/>
      <c r="G20" s="57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48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57">
        <v>150</v>
      </c>
      <c r="D21" s="7"/>
      <c r="E21" s="8">
        <f t="shared" si="0"/>
        <v>0</v>
      </c>
      <c r="F21" s="7"/>
      <c r="G21" s="57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48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/>
      <c r="E22" s="8">
        <f t="shared" si="0"/>
        <v>0</v>
      </c>
      <c r="F22" s="7"/>
      <c r="G22" s="57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48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/>
      <c r="E23" s="8">
        <f t="shared" si="0"/>
        <v>0</v>
      </c>
      <c r="F23" s="7">
        <v>3</v>
      </c>
      <c r="G23" s="57">
        <f t="shared" si="1"/>
        <v>72</v>
      </c>
      <c r="H23" s="160"/>
      <c r="I23" s="161"/>
      <c r="J23" s="161"/>
      <c r="K23" s="161"/>
      <c r="L23" s="161"/>
      <c r="M23" s="161"/>
      <c r="N23" s="161"/>
      <c r="O23" s="162"/>
      <c r="P23" s="48">
        <f t="shared" si="2"/>
        <v>72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/>
      <c r="E24" s="8">
        <f t="shared" si="0"/>
        <v>0</v>
      </c>
      <c r="F24" s="7"/>
      <c r="G24" s="57">
        <f t="shared" si="1"/>
        <v>0</v>
      </c>
      <c r="H24" s="160"/>
      <c r="I24" s="161"/>
      <c r="J24" s="161"/>
      <c r="K24" s="161"/>
      <c r="L24" s="161"/>
      <c r="M24" s="161"/>
      <c r="N24" s="161"/>
      <c r="O24" s="162"/>
      <c r="P24" s="48">
        <f t="shared" si="2"/>
        <v>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/>
      <c r="E25" s="8">
        <f t="shared" si="0"/>
        <v>0</v>
      </c>
      <c r="F25" s="7">
        <v>18</v>
      </c>
      <c r="G25" s="57">
        <f t="shared" si="1"/>
        <v>666</v>
      </c>
      <c r="H25" s="160"/>
      <c r="I25" s="161"/>
      <c r="J25" s="161"/>
      <c r="K25" s="161"/>
      <c r="L25" s="161"/>
      <c r="M25" s="161"/>
      <c r="N25" s="161"/>
      <c r="O25" s="162"/>
      <c r="P25" s="48">
        <f t="shared" si="2"/>
        <v>666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/>
      <c r="E26" s="8">
        <f t="shared" si="0"/>
        <v>0</v>
      </c>
      <c r="F26" s="7"/>
      <c r="G26" s="57">
        <f t="shared" si="1"/>
        <v>0</v>
      </c>
      <c r="H26" s="160"/>
      <c r="I26" s="161"/>
      <c r="J26" s="161"/>
      <c r="K26" s="161"/>
      <c r="L26" s="161"/>
      <c r="M26" s="161"/>
      <c r="N26" s="161"/>
      <c r="O26" s="162"/>
      <c r="P26" s="48">
        <f t="shared" si="2"/>
        <v>0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/>
      <c r="E27" s="8">
        <f t="shared" si="0"/>
        <v>0</v>
      </c>
      <c r="F27" s="7"/>
      <c r="G27" s="57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48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/>
      <c r="E28" s="8">
        <f t="shared" si="0"/>
        <v>0</v>
      </c>
      <c r="F28" s="7">
        <v>5</v>
      </c>
      <c r="G28" s="57">
        <f t="shared" si="1"/>
        <v>265</v>
      </c>
      <c r="H28" s="160"/>
      <c r="I28" s="161"/>
      <c r="J28" s="161"/>
      <c r="K28" s="161"/>
      <c r="L28" s="161"/>
      <c r="M28" s="161"/>
      <c r="N28" s="161"/>
      <c r="O28" s="162"/>
      <c r="P28" s="48">
        <f t="shared" si="2"/>
        <v>265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/>
      <c r="E29" s="8">
        <f t="shared" si="0"/>
        <v>0</v>
      </c>
      <c r="F29" s="7"/>
      <c r="G29" s="57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48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/>
      <c r="E30" s="8">
        <f t="shared" si="0"/>
        <v>0</v>
      </c>
      <c r="F30" s="7"/>
      <c r="G30" s="57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48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57">
        <v>120</v>
      </c>
      <c r="D31" s="7"/>
      <c r="E31" s="8">
        <f t="shared" si="0"/>
        <v>0</v>
      </c>
      <c r="F31" s="7"/>
      <c r="G31" s="57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48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/>
      <c r="E32" s="8">
        <f t="shared" si="0"/>
        <v>0</v>
      </c>
      <c r="F32" s="7"/>
      <c r="G32" s="57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48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/>
      <c r="E33" s="8">
        <f t="shared" si="0"/>
        <v>0</v>
      </c>
      <c r="F33" s="7">
        <v>6</v>
      </c>
      <c r="G33" s="57">
        <f t="shared" si="1"/>
        <v>540</v>
      </c>
      <c r="H33" s="160"/>
      <c r="I33" s="161"/>
      <c r="J33" s="161"/>
      <c r="K33" s="161"/>
      <c r="L33" s="161"/>
      <c r="M33" s="161"/>
      <c r="N33" s="161"/>
      <c r="O33" s="162"/>
      <c r="P33" s="48">
        <f t="shared" si="2"/>
        <v>540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/>
      <c r="E34" s="8">
        <f t="shared" si="0"/>
        <v>0</v>
      </c>
      <c r="F34" s="7"/>
      <c r="G34" s="57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48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/>
      <c r="E35" s="8">
        <f t="shared" si="0"/>
        <v>0</v>
      </c>
      <c r="F35" s="7"/>
      <c r="G35" s="57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48">
        <f t="shared" si="2"/>
        <v>0</v>
      </c>
      <c r="Q35" s="10">
        <f t="shared" si="3"/>
        <v>0</v>
      </c>
    </row>
    <row r="36" spans="1:17" ht="17.25">
      <c r="A36" s="4"/>
      <c r="B36" s="5" t="s">
        <v>37</v>
      </c>
      <c r="C36" s="6">
        <v>165</v>
      </c>
      <c r="D36" s="7"/>
      <c r="E36" s="8">
        <f t="shared" si="0"/>
        <v>0</v>
      </c>
      <c r="F36" s="7"/>
      <c r="G36" s="57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48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/>
      <c r="E37" s="8">
        <f t="shared" si="0"/>
        <v>0</v>
      </c>
      <c r="F37" s="7"/>
      <c r="G37" s="57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48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/>
      <c r="E38" s="8">
        <f t="shared" si="0"/>
        <v>0</v>
      </c>
      <c r="F38" s="7"/>
      <c r="G38" s="57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48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/>
      <c r="E39" s="8">
        <f t="shared" si="0"/>
        <v>0</v>
      </c>
      <c r="F39" s="7"/>
      <c r="G39" s="57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48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/>
      <c r="E40" s="8">
        <f t="shared" si="0"/>
        <v>0</v>
      </c>
      <c r="F40" s="7"/>
      <c r="G40" s="57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48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/>
      <c r="E41" s="8">
        <f t="shared" si="0"/>
        <v>0</v>
      </c>
      <c r="F41" s="7"/>
      <c r="G41" s="57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48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/>
      <c r="E42" s="8">
        <f t="shared" si="0"/>
        <v>0</v>
      </c>
      <c r="F42" s="7"/>
      <c r="G42" s="57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48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/>
      <c r="E43" s="8">
        <f t="shared" si="0"/>
        <v>0</v>
      </c>
      <c r="F43" s="7"/>
      <c r="G43" s="57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48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/>
      <c r="E44" s="8">
        <f t="shared" si="0"/>
        <v>0</v>
      </c>
      <c r="F44" s="7"/>
      <c r="G44" s="57">
        <f t="shared" si="1"/>
        <v>0</v>
      </c>
      <c r="H44" s="160"/>
      <c r="I44" s="161"/>
      <c r="J44" s="161"/>
      <c r="K44" s="161"/>
      <c r="L44" s="161"/>
      <c r="M44" s="161"/>
      <c r="N44" s="161"/>
      <c r="O44" s="162"/>
      <c r="P44" s="48">
        <f t="shared" si="2"/>
        <v>0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/>
      <c r="E45" s="8">
        <f t="shared" si="0"/>
        <v>0</v>
      </c>
      <c r="F45" s="7">
        <v>10</v>
      </c>
      <c r="G45" s="57">
        <f t="shared" si="1"/>
        <v>325</v>
      </c>
      <c r="H45" s="160"/>
      <c r="I45" s="161"/>
      <c r="J45" s="161"/>
      <c r="K45" s="161"/>
      <c r="L45" s="161"/>
      <c r="M45" s="161"/>
      <c r="N45" s="161"/>
      <c r="O45" s="162"/>
      <c r="P45" s="48">
        <f t="shared" si="2"/>
        <v>325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/>
      <c r="E46" s="8">
        <f t="shared" si="0"/>
        <v>0</v>
      </c>
      <c r="F46" s="7"/>
      <c r="G46" s="57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48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/>
      <c r="E47" s="8">
        <f t="shared" si="0"/>
        <v>0</v>
      </c>
      <c r="F47" s="7"/>
      <c r="G47" s="57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48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/>
      <c r="E48" s="8">
        <f t="shared" si="0"/>
        <v>0</v>
      </c>
      <c r="F48" s="7"/>
      <c r="G48" s="57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48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/>
      <c r="E49" s="8">
        <f t="shared" si="0"/>
        <v>0</v>
      </c>
      <c r="F49" s="7"/>
      <c r="G49" s="57">
        <f t="shared" si="1"/>
        <v>0</v>
      </c>
      <c r="H49" s="160"/>
      <c r="I49" s="161"/>
      <c r="J49" s="161"/>
      <c r="K49" s="161"/>
      <c r="L49" s="161"/>
      <c r="M49" s="161"/>
      <c r="N49" s="161"/>
      <c r="O49" s="162"/>
      <c r="P49" s="48">
        <f t="shared" si="2"/>
        <v>0</v>
      </c>
      <c r="Q49" s="10">
        <f t="shared" si="3"/>
        <v>0</v>
      </c>
    </row>
    <row r="50" spans="1:17" ht="17.25">
      <c r="A50" s="4"/>
      <c r="B50" s="5" t="s">
        <v>51</v>
      </c>
      <c r="C50" s="6">
        <v>38</v>
      </c>
      <c r="D50" s="7"/>
      <c r="E50" s="8">
        <f t="shared" si="0"/>
        <v>0</v>
      </c>
      <c r="F50" s="7"/>
      <c r="G50" s="57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48">
        <f t="shared" si="2"/>
        <v>0</v>
      </c>
      <c r="Q50" s="10">
        <f t="shared" si="3"/>
        <v>0</v>
      </c>
    </row>
    <row r="51" spans="1:17" ht="17.25">
      <c r="A51" s="4"/>
      <c r="B51" s="5" t="s">
        <v>52</v>
      </c>
      <c r="C51" s="6">
        <v>30</v>
      </c>
      <c r="D51" s="7"/>
      <c r="E51" s="8">
        <f t="shared" si="0"/>
        <v>0</v>
      </c>
      <c r="F51" s="7"/>
      <c r="G51" s="57">
        <f t="shared" si="1"/>
        <v>0</v>
      </c>
      <c r="H51" s="160"/>
      <c r="I51" s="161"/>
      <c r="J51" s="161"/>
      <c r="K51" s="161"/>
      <c r="L51" s="161"/>
      <c r="M51" s="161"/>
      <c r="N51" s="161"/>
      <c r="O51" s="162"/>
      <c r="P51" s="48">
        <f t="shared" si="2"/>
        <v>0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4</v>
      </c>
      <c r="E52" s="8">
        <f t="shared" si="0"/>
        <v>126</v>
      </c>
      <c r="F52" s="7"/>
      <c r="G52" s="57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48">
        <f t="shared" si="2"/>
        <v>126</v>
      </c>
      <c r="Q52" s="10">
        <f t="shared" si="3"/>
        <v>168</v>
      </c>
    </row>
    <row r="53" spans="1:17" ht="17.25">
      <c r="A53" s="4"/>
      <c r="B53" s="5" t="s">
        <v>54</v>
      </c>
      <c r="C53" s="6">
        <v>30</v>
      </c>
      <c r="D53" s="7"/>
      <c r="E53" s="8">
        <f t="shared" si="0"/>
        <v>0</v>
      </c>
      <c r="F53" s="7"/>
      <c r="G53" s="57">
        <f t="shared" si="1"/>
        <v>0</v>
      </c>
      <c r="H53" s="160"/>
      <c r="I53" s="161"/>
      <c r="J53" s="161"/>
      <c r="K53" s="161"/>
      <c r="L53" s="161"/>
      <c r="M53" s="161"/>
      <c r="N53" s="161"/>
      <c r="O53" s="162"/>
      <c r="P53" s="48">
        <f t="shared" si="2"/>
        <v>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/>
      <c r="E54" s="8">
        <f t="shared" si="0"/>
        <v>0</v>
      </c>
      <c r="F54" s="7"/>
      <c r="G54" s="57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48">
        <f t="shared" si="2"/>
        <v>0</v>
      </c>
      <c r="Q54" s="10">
        <f t="shared" si="3"/>
        <v>0</v>
      </c>
    </row>
    <row r="55" spans="1:17" ht="17.25">
      <c r="A55" s="4"/>
      <c r="B55" s="5" t="s">
        <v>56</v>
      </c>
      <c r="C55" s="6">
        <v>25</v>
      </c>
      <c r="D55" s="7"/>
      <c r="E55" s="8">
        <f t="shared" si="0"/>
        <v>0</v>
      </c>
      <c r="F55" s="7"/>
      <c r="G55" s="57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48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/>
      <c r="E56" s="8">
        <f t="shared" si="0"/>
        <v>0</v>
      </c>
      <c r="F56" s="7">
        <v>4</v>
      </c>
      <c r="G56" s="57">
        <f t="shared" si="1"/>
        <v>60</v>
      </c>
      <c r="H56" s="160"/>
      <c r="I56" s="161"/>
      <c r="J56" s="161"/>
      <c r="K56" s="161"/>
      <c r="L56" s="161"/>
      <c r="M56" s="161"/>
      <c r="N56" s="161"/>
      <c r="O56" s="162"/>
      <c r="P56" s="48">
        <f t="shared" si="2"/>
        <v>60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2</v>
      </c>
      <c r="E57" s="8">
        <f t="shared" si="0"/>
        <v>42</v>
      </c>
      <c r="F57" s="7"/>
      <c r="G57" s="57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48">
        <f t="shared" si="2"/>
        <v>42</v>
      </c>
      <c r="Q57" s="10">
        <f t="shared" si="3"/>
        <v>56</v>
      </c>
    </row>
    <row r="58" spans="1:17" ht="17.25">
      <c r="A58" s="4"/>
      <c r="B58" s="5" t="s">
        <v>59</v>
      </c>
      <c r="C58" s="6">
        <v>20</v>
      </c>
      <c r="D58" s="7"/>
      <c r="E58" s="8">
        <f t="shared" si="0"/>
        <v>0</v>
      </c>
      <c r="F58" s="7"/>
      <c r="G58" s="57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48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/>
      <c r="E59" s="8">
        <f t="shared" si="0"/>
        <v>0</v>
      </c>
      <c r="F59" s="7">
        <v>1</v>
      </c>
      <c r="G59" s="57">
        <f t="shared" si="1"/>
        <v>32.5</v>
      </c>
      <c r="H59" s="160"/>
      <c r="I59" s="161"/>
      <c r="J59" s="161"/>
      <c r="K59" s="161"/>
      <c r="L59" s="161"/>
      <c r="M59" s="161"/>
      <c r="N59" s="161"/>
      <c r="O59" s="162"/>
      <c r="P59" s="48">
        <f t="shared" si="2"/>
        <v>32.5</v>
      </c>
      <c r="Q59" s="10">
        <f t="shared" si="3"/>
        <v>0</v>
      </c>
    </row>
    <row r="60" spans="1:17" ht="17.25">
      <c r="A60" s="4"/>
      <c r="B60" s="5" t="s">
        <v>86</v>
      </c>
      <c r="C60" s="57">
        <v>100</v>
      </c>
      <c r="D60" s="7"/>
      <c r="E60" s="8">
        <f t="shared" si="0"/>
        <v>0</v>
      </c>
      <c r="F60" s="7"/>
      <c r="G60" s="57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48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/>
      <c r="E61" s="8">
        <f t="shared" si="0"/>
        <v>0</v>
      </c>
      <c r="F61" s="7"/>
      <c r="G61" s="57">
        <f t="shared" si="1"/>
        <v>0</v>
      </c>
      <c r="H61" s="160"/>
      <c r="I61" s="161"/>
      <c r="J61" s="161"/>
      <c r="K61" s="161"/>
      <c r="L61" s="161"/>
      <c r="M61" s="161"/>
      <c r="N61" s="161"/>
      <c r="O61" s="162"/>
      <c r="P61" s="48">
        <f t="shared" si="2"/>
        <v>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/>
      <c r="E62" s="8">
        <f t="shared" si="0"/>
        <v>0</v>
      </c>
      <c r="F62" s="7"/>
      <c r="G62" s="57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48">
        <f t="shared" si="2"/>
        <v>0</v>
      </c>
      <c r="Q62" s="10">
        <f t="shared" si="3"/>
        <v>0</v>
      </c>
    </row>
    <row r="63" spans="1:17" ht="17.25">
      <c r="A63" s="4"/>
      <c r="B63" s="5" t="s">
        <v>63</v>
      </c>
      <c r="C63" s="6">
        <v>75</v>
      </c>
      <c r="D63" s="7"/>
      <c r="E63" s="8">
        <f t="shared" si="0"/>
        <v>0</v>
      </c>
      <c r="F63" s="7"/>
      <c r="G63" s="57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48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1</v>
      </c>
      <c r="E64" s="8">
        <f t="shared" si="0"/>
        <v>120</v>
      </c>
      <c r="F64" s="7"/>
      <c r="G64" s="57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48">
        <f t="shared" si="2"/>
        <v>120</v>
      </c>
      <c r="Q64" s="10">
        <f t="shared" si="3"/>
        <v>160</v>
      </c>
    </row>
    <row r="65" spans="1:17" ht="17.25">
      <c r="A65" s="4"/>
      <c r="B65" s="5" t="s">
        <v>65</v>
      </c>
      <c r="C65" s="6">
        <v>94</v>
      </c>
      <c r="D65" s="7"/>
      <c r="E65" s="8">
        <f t="shared" si="0"/>
        <v>0</v>
      </c>
      <c r="F65" s="7"/>
      <c r="G65" s="57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48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/>
      <c r="E66" s="8">
        <f t="shared" si="0"/>
        <v>0</v>
      </c>
      <c r="F66" s="7"/>
      <c r="G66" s="57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48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/>
      <c r="E67" s="8">
        <f t="shared" si="0"/>
        <v>0</v>
      </c>
      <c r="F67" s="7"/>
      <c r="G67" s="57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48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/>
      <c r="E68" s="8">
        <f t="shared" si="0"/>
        <v>0</v>
      </c>
      <c r="F68" s="7"/>
      <c r="G68" s="57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48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57">
        <v>75</v>
      </c>
      <c r="D69" s="7"/>
      <c r="E69" s="8">
        <f t="shared" si="0"/>
        <v>0</v>
      </c>
      <c r="F69" s="7"/>
      <c r="G69" s="57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48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/>
      <c r="E70" s="8">
        <f t="shared" si="0"/>
        <v>0</v>
      </c>
      <c r="F70" s="7"/>
      <c r="G70" s="57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48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57">
        <v>120</v>
      </c>
      <c r="D71" s="7"/>
      <c r="E71" s="8">
        <f t="shared" si="0"/>
        <v>0</v>
      </c>
      <c r="F71" s="7"/>
      <c r="G71" s="57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48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/>
      <c r="E72" s="8">
        <f t="shared" ref="E72:E88" si="4">D72*C72*0.75</f>
        <v>0</v>
      </c>
      <c r="F72" s="7"/>
      <c r="G72" s="57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48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/>
      <c r="E73" s="8">
        <f t="shared" si="4"/>
        <v>0</v>
      </c>
      <c r="F73" s="7"/>
      <c r="G73" s="57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48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53">
        <v>80</v>
      </c>
      <c r="D74" s="7"/>
      <c r="E74" s="8">
        <f t="shared" si="4"/>
        <v>0</v>
      </c>
      <c r="F74" s="7"/>
      <c r="G74" s="57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48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/>
      <c r="E75" s="8">
        <f t="shared" si="4"/>
        <v>0</v>
      </c>
      <c r="F75" s="7"/>
      <c r="G75" s="57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48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/>
      <c r="E76" s="8">
        <f t="shared" si="4"/>
        <v>0</v>
      </c>
      <c r="F76" s="7"/>
      <c r="G76" s="57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48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/>
      <c r="E77" s="8">
        <f t="shared" si="4"/>
        <v>0</v>
      </c>
      <c r="F77" s="7">
        <v>2</v>
      </c>
      <c r="G77" s="57">
        <f t="shared" si="5"/>
        <v>120</v>
      </c>
      <c r="H77" s="160"/>
      <c r="I77" s="161"/>
      <c r="J77" s="161"/>
      <c r="K77" s="161"/>
      <c r="L77" s="161"/>
      <c r="M77" s="161"/>
      <c r="N77" s="161"/>
      <c r="O77" s="162"/>
      <c r="P77" s="48">
        <f t="shared" si="6"/>
        <v>120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/>
      <c r="E78" s="8">
        <f t="shared" si="4"/>
        <v>0</v>
      </c>
      <c r="F78" s="7"/>
      <c r="G78" s="57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48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/>
      <c r="E79" s="8">
        <f t="shared" si="4"/>
        <v>0</v>
      </c>
      <c r="F79" s="7"/>
      <c r="G79" s="57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48">
        <f t="shared" si="6"/>
        <v>0</v>
      </c>
      <c r="Q79" s="10">
        <f t="shared" si="7"/>
        <v>0</v>
      </c>
    </row>
    <row r="80" spans="1:17" ht="17.25">
      <c r="A80" s="57"/>
      <c r="B80" s="5" t="s">
        <v>77</v>
      </c>
      <c r="C80" s="52">
        <v>100</v>
      </c>
      <c r="D80" s="7"/>
      <c r="E80" s="8">
        <f t="shared" si="4"/>
        <v>0</v>
      </c>
      <c r="F80" s="7"/>
      <c r="G80" s="57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48">
        <f t="shared" si="6"/>
        <v>0</v>
      </c>
      <c r="Q80" s="10">
        <f t="shared" si="7"/>
        <v>0</v>
      </c>
    </row>
    <row r="81" spans="1:17" ht="17.25">
      <c r="A81" s="57"/>
      <c r="B81" s="5" t="s">
        <v>78</v>
      </c>
      <c r="C81" s="52">
        <v>150</v>
      </c>
      <c r="D81" s="7"/>
      <c r="E81" s="8">
        <f t="shared" si="4"/>
        <v>0</v>
      </c>
      <c r="F81" s="7"/>
      <c r="G81" s="57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48">
        <f t="shared" si="6"/>
        <v>0</v>
      </c>
      <c r="Q81" s="10">
        <f t="shared" si="7"/>
        <v>0</v>
      </c>
    </row>
    <row r="82" spans="1:17" ht="17.25">
      <c r="A82" s="57"/>
      <c r="B82" s="5" t="s">
        <v>80</v>
      </c>
      <c r="C82" s="57">
        <v>40</v>
      </c>
      <c r="D82" s="7"/>
      <c r="E82" s="8">
        <f t="shared" si="4"/>
        <v>0</v>
      </c>
      <c r="F82" s="7"/>
      <c r="G82" s="57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48">
        <f t="shared" si="6"/>
        <v>0</v>
      </c>
      <c r="Q82" s="10">
        <f t="shared" si="7"/>
        <v>0</v>
      </c>
    </row>
    <row r="83" spans="1:17" ht="17.25">
      <c r="A83" s="57"/>
      <c r="B83" s="5" t="s">
        <v>82</v>
      </c>
      <c r="C83" s="57">
        <v>45</v>
      </c>
      <c r="D83" s="7"/>
      <c r="E83" s="8">
        <f t="shared" si="4"/>
        <v>0</v>
      </c>
      <c r="F83" s="7"/>
      <c r="G83" s="57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48">
        <f t="shared" si="6"/>
        <v>0</v>
      </c>
      <c r="Q83" s="10">
        <f t="shared" si="7"/>
        <v>0</v>
      </c>
    </row>
    <row r="84" spans="1:17" ht="17.25">
      <c r="A84" s="57"/>
      <c r="B84" s="5" t="s">
        <v>129</v>
      </c>
      <c r="C84" s="57"/>
      <c r="D84" s="7"/>
      <c r="E84" s="8">
        <f t="shared" si="4"/>
        <v>0</v>
      </c>
      <c r="F84" s="7"/>
      <c r="G84" s="57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48">
        <f t="shared" si="6"/>
        <v>0</v>
      </c>
      <c r="Q84" s="10">
        <f t="shared" si="7"/>
        <v>0</v>
      </c>
    </row>
    <row r="85" spans="1:17" ht="17.25">
      <c r="A85" s="51"/>
      <c r="B85" s="5" t="s">
        <v>129</v>
      </c>
      <c r="C85" s="57"/>
      <c r="D85" s="7"/>
      <c r="E85" s="8">
        <f t="shared" si="4"/>
        <v>0</v>
      </c>
      <c r="F85" s="7"/>
      <c r="G85" s="57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48">
        <f t="shared" si="6"/>
        <v>0</v>
      </c>
      <c r="Q85" s="10">
        <f t="shared" si="7"/>
        <v>0</v>
      </c>
    </row>
    <row r="86" spans="1:17" ht="17.25">
      <c r="A86" s="51"/>
      <c r="B86" s="5" t="s">
        <v>129</v>
      </c>
      <c r="C86" s="57"/>
      <c r="D86" s="7"/>
      <c r="E86" s="8">
        <f t="shared" si="4"/>
        <v>0</v>
      </c>
      <c r="F86" s="7"/>
      <c r="G86" s="57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48">
        <f t="shared" si="6"/>
        <v>0</v>
      </c>
      <c r="Q86" s="10">
        <f t="shared" si="7"/>
        <v>0</v>
      </c>
    </row>
    <row r="87" spans="1:17" ht="17.25">
      <c r="A87" s="51"/>
      <c r="B87" s="5" t="s">
        <v>129</v>
      </c>
      <c r="C87" s="57"/>
      <c r="D87" s="7"/>
      <c r="E87" s="8">
        <f t="shared" si="4"/>
        <v>0</v>
      </c>
      <c r="F87" s="7"/>
      <c r="G87" s="57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48">
        <f t="shared" si="6"/>
        <v>0</v>
      </c>
      <c r="Q87" s="10">
        <f t="shared" si="7"/>
        <v>0</v>
      </c>
    </row>
    <row r="88" spans="1:17" ht="17.25">
      <c r="A88" s="51"/>
      <c r="B88" s="5" t="s">
        <v>129</v>
      </c>
      <c r="C88" s="57"/>
      <c r="D88" s="7"/>
      <c r="E88" s="8">
        <f t="shared" si="4"/>
        <v>0</v>
      </c>
      <c r="F88" s="7"/>
      <c r="G88" s="57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48">
        <f t="shared" si="6"/>
        <v>0</v>
      </c>
      <c r="Q88" s="10">
        <f t="shared" si="7"/>
        <v>0</v>
      </c>
    </row>
    <row r="89" spans="1:17" ht="28.5">
      <c r="A89" s="151" t="s">
        <v>89</v>
      </c>
      <c r="B89" s="152"/>
      <c r="C89" s="153"/>
      <c r="D89" s="12">
        <f>SUM(D7:D88)</f>
        <v>601</v>
      </c>
      <c r="E89" s="12">
        <f t="shared" ref="E89:G89" si="8">SUM(E7:E88)</f>
        <v>35165.25</v>
      </c>
      <c r="F89" s="12">
        <f t="shared" si="8"/>
        <v>553</v>
      </c>
      <c r="G89" s="12">
        <f t="shared" si="8"/>
        <v>19950</v>
      </c>
      <c r="H89" s="13"/>
      <c r="I89" s="13"/>
      <c r="J89" s="13"/>
      <c r="K89" s="13"/>
      <c r="L89" s="13"/>
      <c r="M89" s="13"/>
      <c r="N89" s="13"/>
      <c r="O89" s="13"/>
      <c r="P89" s="12">
        <f t="shared" ref="P89:Q89" si="9">SUM(P7:P88)</f>
        <v>55115.25</v>
      </c>
      <c r="Q89" s="12">
        <f t="shared" si="9"/>
        <v>46887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54"/>
      <c r="B91" s="55"/>
      <c r="C91" s="55"/>
      <c r="D91" s="17"/>
      <c r="E91" s="17"/>
      <c r="F91" s="17"/>
      <c r="G91" s="17"/>
      <c r="H91" s="33" t="s">
        <v>91</v>
      </c>
      <c r="I91" s="57" t="s">
        <v>8</v>
      </c>
      <c r="J91" s="33" t="s">
        <v>92</v>
      </c>
      <c r="K91" s="57" t="s">
        <v>10</v>
      </c>
      <c r="L91" s="17"/>
      <c r="M91" s="17"/>
      <c r="N91" s="17"/>
      <c r="O91" s="17"/>
      <c r="P91" s="55"/>
      <c r="Q91" s="56"/>
    </row>
    <row r="92" spans="1:17" ht="17.25">
      <c r="A92" s="19"/>
      <c r="B92" s="50" t="s">
        <v>93</v>
      </c>
      <c r="C92" s="57">
        <v>110</v>
      </c>
      <c r="D92" s="163"/>
      <c r="E92" s="164"/>
      <c r="F92" s="164"/>
      <c r="G92" s="165"/>
      <c r="H92" s="7"/>
      <c r="I92" s="8">
        <f>H92*C92*0.75</f>
        <v>0</v>
      </c>
      <c r="J92" s="7"/>
      <c r="K92" s="8">
        <f>J92*C92*0.5</f>
        <v>0</v>
      </c>
      <c r="L92" s="169"/>
      <c r="M92" s="170"/>
      <c r="N92" s="170"/>
      <c r="O92" s="171"/>
      <c r="P92" s="48">
        <f>K92+I92</f>
        <v>0</v>
      </c>
      <c r="Q92" s="10">
        <f>H92*C92</f>
        <v>0</v>
      </c>
    </row>
    <row r="93" spans="1:17" ht="17.25">
      <c r="A93" s="19"/>
      <c r="B93" s="50" t="s">
        <v>94</v>
      </c>
      <c r="C93" s="57">
        <v>120</v>
      </c>
      <c r="D93" s="166"/>
      <c r="E93" s="167"/>
      <c r="F93" s="167"/>
      <c r="G93" s="168"/>
      <c r="H93" s="7"/>
      <c r="I93" s="8">
        <f t="shared" ref="I93:I111" si="10">H93*C93*0.75</f>
        <v>0</v>
      </c>
      <c r="J93" s="7"/>
      <c r="K93" s="8">
        <f t="shared" ref="K93:K111" si="11">J93*C93*0.5</f>
        <v>0</v>
      </c>
      <c r="L93" s="172"/>
      <c r="M93" s="173"/>
      <c r="N93" s="173"/>
      <c r="O93" s="174"/>
      <c r="P93" s="48">
        <f t="shared" ref="P93:P111" si="12">K93+I93</f>
        <v>0</v>
      </c>
      <c r="Q93" s="10">
        <f t="shared" ref="Q93:Q111" si="13">H93*C93</f>
        <v>0</v>
      </c>
    </row>
    <row r="94" spans="1:17" ht="17.25">
      <c r="A94" s="19"/>
      <c r="B94" s="50" t="s">
        <v>95</v>
      </c>
      <c r="C94" s="57">
        <v>140</v>
      </c>
      <c r="D94" s="166"/>
      <c r="E94" s="167"/>
      <c r="F94" s="167"/>
      <c r="G94" s="168"/>
      <c r="H94" s="7"/>
      <c r="I94" s="8">
        <f t="shared" si="10"/>
        <v>0</v>
      </c>
      <c r="J94" s="7"/>
      <c r="K94" s="8">
        <f t="shared" si="11"/>
        <v>0</v>
      </c>
      <c r="L94" s="172"/>
      <c r="M94" s="173"/>
      <c r="N94" s="173"/>
      <c r="O94" s="174"/>
      <c r="P94" s="48">
        <f t="shared" si="12"/>
        <v>0</v>
      </c>
      <c r="Q94" s="10">
        <f t="shared" si="13"/>
        <v>0</v>
      </c>
    </row>
    <row r="95" spans="1:17" ht="17.25">
      <c r="A95" s="19"/>
      <c r="B95" s="50" t="s">
        <v>96</v>
      </c>
      <c r="C95" s="57">
        <v>203</v>
      </c>
      <c r="D95" s="166"/>
      <c r="E95" s="167"/>
      <c r="F95" s="167"/>
      <c r="G95" s="168"/>
      <c r="H95" s="7"/>
      <c r="I95" s="8">
        <f t="shared" si="10"/>
        <v>0</v>
      </c>
      <c r="J95" s="7"/>
      <c r="K95" s="8">
        <f t="shared" si="11"/>
        <v>0</v>
      </c>
      <c r="L95" s="172"/>
      <c r="M95" s="173"/>
      <c r="N95" s="173"/>
      <c r="O95" s="174"/>
      <c r="P95" s="48">
        <f t="shared" si="12"/>
        <v>0</v>
      </c>
      <c r="Q95" s="10">
        <f t="shared" si="13"/>
        <v>0</v>
      </c>
    </row>
    <row r="96" spans="1:17" ht="17.25">
      <c r="A96" s="19"/>
      <c r="B96" s="50" t="s">
        <v>97</v>
      </c>
      <c r="C96" s="57">
        <v>206</v>
      </c>
      <c r="D96" s="166"/>
      <c r="E96" s="167"/>
      <c r="F96" s="167"/>
      <c r="G96" s="168"/>
      <c r="H96" s="7"/>
      <c r="I96" s="8">
        <f t="shared" si="10"/>
        <v>0</v>
      </c>
      <c r="J96" s="7"/>
      <c r="K96" s="8">
        <f t="shared" si="11"/>
        <v>0</v>
      </c>
      <c r="L96" s="172"/>
      <c r="M96" s="173"/>
      <c r="N96" s="173"/>
      <c r="O96" s="174"/>
      <c r="P96" s="48">
        <f t="shared" si="12"/>
        <v>0</v>
      </c>
      <c r="Q96" s="10">
        <f t="shared" si="13"/>
        <v>0</v>
      </c>
    </row>
    <row r="97" spans="1:17" ht="17.25">
      <c r="A97" s="19"/>
      <c r="B97" s="50" t="s">
        <v>98</v>
      </c>
      <c r="C97" s="57">
        <v>125</v>
      </c>
      <c r="D97" s="166"/>
      <c r="E97" s="167"/>
      <c r="F97" s="167"/>
      <c r="G97" s="168"/>
      <c r="H97" s="7"/>
      <c r="I97" s="8">
        <f t="shared" si="10"/>
        <v>0</v>
      </c>
      <c r="J97" s="7"/>
      <c r="K97" s="8">
        <f t="shared" si="11"/>
        <v>0</v>
      </c>
      <c r="L97" s="172"/>
      <c r="M97" s="173"/>
      <c r="N97" s="173"/>
      <c r="O97" s="174"/>
      <c r="P97" s="48">
        <f t="shared" si="12"/>
        <v>0</v>
      </c>
      <c r="Q97" s="10">
        <f t="shared" si="13"/>
        <v>0</v>
      </c>
    </row>
    <row r="98" spans="1:17" ht="17.25">
      <c r="A98" s="19"/>
      <c r="B98" s="50" t="s">
        <v>99</v>
      </c>
      <c r="C98" s="57">
        <v>125</v>
      </c>
      <c r="D98" s="166"/>
      <c r="E98" s="167"/>
      <c r="F98" s="167"/>
      <c r="G98" s="168"/>
      <c r="H98" s="7"/>
      <c r="I98" s="8">
        <f t="shared" si="10"/>
        <v>0</v>
      </c>
      <c r="J98" s="7"/>
      <c r="K98" s="8">
        <f t="shared" si="11"/>
        <v>0</v>
      </c>
      <c r="L98" s="172"/>
      <c r="M98" s="173"/>
      <c r="N98" s="173"/>
      <c r="O98" s="174"/>
      <c r="P98" s="48">
        <f t="shared" si="12"/>
        <v>0</v>
      </c>
      <c r="Q98" s="10">
        <f t="shared" si="13"/>
        <v>0</v>
      </c>
    </row>
    <row r="99" spans="1:17" ht="17.25">
      <c r="A99" s="19"/>
      <c r="B99" s="50" t="s">
        <v>100</v>
      </c>
      <c r="C99" s="57">
        <v>100</v>
      </c>
      <c r="D99" s="166"/>
      <c r="E99" s="167"/>
      <c r="F99" s="167"/>
      <c r="G99" s="168"/>
      <c r="H99" s="7"/>
      <c r="I99" s="8">
        <f t="shared" si="10"/>
        <v>0</v>
      </c>
      <c r="J99" s="7"/>
      <c r="K99" s="8">
        <f t="shared" si="11"/>
        <v>0</v>
      </c>
      <c r="L99" s="172"/>
      <c r="M99" s="173"/>
      <c r="N99" s="173"/>
      <c r="O99" s="174"/>
      <c r="P99" s="48">
        <f t="shared" si="12"/>
        <v>0</v>
      </c>
      <c r="Q99" s="10">
        <f t="shared" si="13"/>
        <v>0</v>
      </c>
    </row>
    <row r="100" spans="1:17" ht="17.25">
      <c r="A100" s="19"/>
      <c r="B100" s="50" t="s">
        <v>101</v>
      </c>
      <c r="C100" s="57">
        <v>185</v>
      </c>
      <c r="D100" s="166"/>
      <c r="E100" s="167"/>
      <c r="F100" s="167"/>
      <c r="G100" s="168"/>
      <c r="H100" s="7"/>
      <c r="I100" s="8">
        <f t="shared" si="10"/>
        <v>0</v>
      </c>
      <c r="J100" s="7"/>
      <c r="K100" s="8">
        <f t="shared" si="11"/>
        <v>0</v>
      </c>
      <c r="L100" s="172"/>
      <c r="M100" s="173"/>
      <c r="N100" s="173"/>
      <c r="O100" s="174"/>
      <c r="P100" s="48">
        <f t="shared" si="12"/>
        <v>0</v>
      </c>
      <c r="Q100" s="10">
        <f t="shared" si="13"/>
        <v>0</v>
      </c>
    </row>
    <row r="101" spans="1:17" ht="17.25">
      <c r="A101" s="19"/>
      <c r="B101" s="50" t="s">
        <v>102</v>
      </c>
      <c r="C101" s="57">
        <v>200</v>
      </c>
      <c r="D101" s="166"/>
      <c r="E101" s="167"/>
      <c r="F101" s="167"/>
      <c r="G101" s="168"/>
      <c r="H101" s="7"/>
      <c r="I101" s="8">
        <f t="shared" si="10"/>
        <v>0</v>
      </c>
      <c r="J101" s="7"/>
      <c r="K101" s="8">
        <f t="shared" si="11"/>
        <v>0</v>
      </c>
      <c r="L101" s="172"/>
      <c r="M101" s="173"/>
      <c r="N101" s="173"/>
      <c r="O101" s="174"/>
      <c r="P101" s="48">
        <f t="shared" si="12"/>
        <v>0</v>
      </c>
      <c r="Q101" s="10">
        <f t="shared" si="13"/>
        <v>0</v>
      </c>
    </row>
    <row r="102" spans="1:17" ht="17.25">
      <c r="A102" s="19"/>
      <c r="B102" s="50" t="s">
        <v>107</v>
      </c>
      <c r="C102" s="57">
        <v>120</v>
      </c>
      <c r="D102" s="166"/>
      <c r="E102" s="167"/>
      <c r="F102" s="167"/>
      <c r="G102" s="168"/>
      <c r="H102" s="7"/>
      <c r="I102" s="8">
        <f t="shared" si="10"/>
        <v>0</v>
      </c>
      <c r="J102" s="7"/>
      <c r="K102" s="8">
        <f t="shared" si="11"/>
        <v>0</v>
      </c>
      <c r="L102" s="172"/>
      <c r="M102" s="173"/>
      <c r="N102" s="173"/>
      <c r="O102" s="174"/>
      <c r="P102" s="48">
        <f t="shared" si="12"/>
        <v>0</v>
      </c>
      <c r="Q102" s="10">
        <f t="shared" si="13"/>
        <v>0</v>
      </c>
    </row>
    <row r="103" spans="1:17" ht="17.25">
      <c r="A103" s="19"/>
      <c r="B103" s="50" t="s">
        <v>103</v>
      </c>
      <c r="C103" s="57">
        <v>65</v>
      </c>
      <c r="D103" s="166"/>
      <c r="E103" s="167"/>
      <c r="F103" s="167"/>
      <c r="G103" s="168"/>
      <c r="H103" s="7"/>
      <c r="I103" s="8">
        <f t="shared" si="10"/>
        <v>0</v>
      </c>
      <c r="J103" s="7"/>
      <c r="K103" s="8">
        <f t="shared" si="11"/>
        <v>0</v>
      </c>
      <c r="L103" s="172"/>
      <c r="M103" s="173"/>
      <c r="N103" s="173"/>
      <c r="O103" s="174"/>
      <c r="P103" s="48">
        <f t="shared" si="12"/>
        <v>0</v>
      </c>
      <c r="Q103" s="10">
        <f t="shared" si="13"/>
        <v>0</v>
      </c>
    </row>
    <row r="104" spans="1:17" ht="17.25">
      <c r="A104" s="19"/>
      <c r="B104" s="50" t="s">
        <v>104</v>
      </c>
      <c r="C104" s="57">
        <v>75</v>
      </c>
      <c r="D104" s="166"/>
      <c r="E104" s="167"/>
      <c r="F104" s="167"/>
      <c r="G104" s="168"/>
      <c r="H104" s="7"/>
      <c r="I104" s="8">
        <f t="shared" si="10"/>
        <v>0</v>
      </c>
      <c r="J104" s="7"/>
      <c r="K104" s="8">
        <f t="shared" si="11"/>
        <v>0</v>
      </c>
      <c r="L104" s="172"/>
      <c r="M104" s="173"/>
      <c r="N104" s="173"/>
      <c r="O104" s="174"/>
      <c r="P104" s="48">
        <f t="shared" si="12"/>
        <v>0</v>
      </c>
      <c r="Q104" s="10">
        <f t="shared" si="13"/>
        <v>0</v>
      </c>
    </row>
    <row r="105" spans="1:17" ht="17.25">
      <c r="A105" s="19"/>
      <c r="B105" s="50" t="s">
        <v>108</v>
      </c>
      <c r="C105" s="57">
        <v>75</v>
      </c>
      <c r="D105" s="166"/>
      <c r="E105" s="167"/>
      <c r="F105" s="167"/>
      <c r="G105" s="168"/>
      <c r="H105" s="7"/>
      <c r="I105" s="8">
        <f t="shared" si="10"/>
        <v>0</v>
      </c>
      <c r="J105" s="7"/>
      <c r="K105" s="8">
        <f t="shared" si="11"/>
        <v>0</v>
      </c>
      <c r="L105" s="172"/>
      <c r="M105" s="173"/>
      <c r="N105" s="173"/>
      <c r="O105" s="174"/>
      <c r="P105" s="48">
        <f t="shared" si="12"/>
        <v>0</v>
      </c>
      <c r="Q105" s="10">
        <f t="shared" si="13"/>
        <v>0</v>
      </c>
    </row>
    <row r="106" spans="1:17" ht="17.25">
      <c r="A106" s="19"/>
      <c r="B106" s="50" t="s">
        <v>109</v>
      </c>
      <c r="C106" s="57">
        <v>90</v>
      </c>
      <c r="D106" s="166"/>
      <c r="E106" s="167"/>
      <c r="F106" s="167"/>
      <c r="G106" s="168"/>
      <c r="H106" s="7"/>
      <c r="I106" s="8">
        <f t="shared" si="10"/>
        <v>0</v>
      </c>
      <c r="J106" s="7"/>
      <c r="K106" s="8">
        <f t="shared" si="11"/>
        <v>0</v>
      </c>
      <c r="L106" s="172"/>
      <c r="M106" s="173"/>
      <c r="N106" s="173"/>
      <c r="O106" s="174"/>
      <c r="P106" s="48">
        <f t="shared" si="12"/>
        <v>0</v>
      </c>
      <c r="Q106" s="10">
        <f t="shared" si="13"/>
        <v>0</v>
      </c>
    </row>
    <row r="107" spans="1:17" ht="17.25">
      <c r="A107" s="19"/>
      <c r="B107" s="50" t="s">
        <v>105</v>
      </c>
      <c r="C107" s="57">
        <v>235</v>
      </c>
      <c r="D107" s="166"/>
      <c r="E107" s="167"/>
      <c r="F107" s="167"/>
      <c r="G107" s="168"/>
      <c r="H107" s="7"/>
      <c r="I107" s="8">
        <f t="shared" si="10"/>
        <v>0</v>
      </c>
      <c r="J107" s="7"/>
      <c r="K107" s="8">
        <f t="shared" si="11"/>
        <v>0</v>
      </c>
      <c r="L107" s="172"/>
      <c r="M107" s="173"/>
      <c r="N107" s="173"/>
      <c r="O107" s="174"/>
      <c r="P107" s="48">
        <f t="shared" si="12"/>
        <v>0</v>
      </c>
      <c r="Q107" s="10">
        <f t="shared" si="13"/>
        <v>0</v>
      </c>
    </row>
    <row r="108" spans="1:17" ht="17.25">
      <c r="A108" s="19"/>
      <c r="B108" s="50" t="s">
        <v>106</v>
      </c>
      <c r="C108" s="57">
        <v>350</v>
      </c>
      <c r="D108" s="166"/>
      <c r="E108" s="167"/>
      <c r="F108" s="167"/>
      <c r="G108" s="168"/>
      <c r="H108" s="7"/>
      <c r="I108" s="8">
        <f t="shared" si="10"/>
        <v>0</v>
      </c>
      <c r="J108" s="7">
        <v>3</v>
      </c>
      <c r="K108" s="8">
        <f t="shared" si="11"/>
        <v>525</v>
      </c>
      <c r="L108" s="172"/>
      <c r="M108" s="173"/>
      <c r="N108" s="173"/>
      <c r="O108" s="174"/>
      <c r="P108" s="48">
        <f t="shared" si="12"/>
        <v>525</v>
      </c>
      <c r="Q108" s="10">
        <f t="shared" si="13"/>
        <v>0</v>
      </c>
    </row>
    <row r="109" spans="1:17" ht="17.25">
      <c r="A109" s="19"/>
      <c r="B109" s="50" t="s">
        <v>129</v>
      </c>
      <c r="C109" s="57"/>
      <c r="D109" s="166"/>
      <c r="E109" s="167"/>
      <c r="F109" s="167"/>
      <c r="G109" s="168"/>
      <c r="H109" s="7"/>
      <c r="I109" s="8">
        <f t="shared" si="10"/>
        <v>0</v>
      </c>
      <c r="J109" s="7"/>
      <c r="K109" s="8">
        <f t="shared" si="11"/>
        <v>0</v>
      </c>
      <c r="L109" s="172"/>
      <c r="M109" s="173"/>
      <c r="N109" s="173"/>
      <c r="O109" s="174"/>
      <c r="P109" s="48">
        <f t="shared" si="12"/>
        <v>0</v>
      </c>
      <c r="Q109" s="10">
        <f t="shared" si="13"/>
        <v>0</v>
      </c>
    </row>
    <row r="110" spans="1:17" ht="17.25">
      <c r="A110" s="19"/>
      <c r="B110" s="50" t="s">
        <v>129</v>
      </c>
      <c r="C110" s="57"/>
      <c r="D110" s="167"/>
      <c r="E110" s="167"/>
      <c r="F110" s="167"/>
      <c r="G110" s="168"/>
      <c r="H110" s="7"/>
      <c r="I110" s="8">
        <f t="shared" si="10"/>
        <v>0</v>
      </c>
      <c r="J110" s="7"/>
      <c r="K110" s="8">
        <f t="shared" si="11"/>
        <v>0</v>
      </c>
      <c r="L110" s="172"/>
      <c r="M110" s="173"/>
      <c r="N110" s="173"/>
      <c r="O110" s="174"/>
      <c r="P110" s="48">
        <f t="shared" si="12"/>
        <v>0</v>
      </c>
      <c r="Q110" s="10">
        <f t="shared" si="13"/>
        <v>0</v>
      </c>
    </row>
    <row r="111" spans="1:17" ht="17.25">
      <c r="A111" s="19"/>
      <c r="B111" s="50" t="s">
        <v>129</v>
      </c>
      <c r="C111" s="57"/>
      <c r="D111" s="167"/>
      <c r="E111" s="167"/>
      <c r="F111" s="167"/>
      <c r="G111" s="168"/>
      <c r="H111" s="7"/>
      <c r="I111" s="8">
        <f t="shared" si="10"/>
        <v>0</v>
      </c>
      <c r="J111" s="7"/>
      <c r="K111" s="8">
        <f t="shared" si="11"/>
        <v>0</v>
      </c>
      <c r="L111" s="172"/>
      <c r="M111" s="173"/>
      <c r="N111" s="173"/>
      <c r="O111" s="174"/>
      <c r="P111" s="48">
        <f t="shared" si="12"/>
        <v>0</v>
      </c>
      <c r="Q111" s="10">
        <f t="shared" si="13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0</v>
      </c>
      <c r="I112" s="12">
        <f>SUM(I92:I111)</f>
        <v>0</v>
      </c>
      <c r="J112" s="12">
        <f>SUM(J92:J111)</f>
        <v>3</v>
      </c>
      <c r="K112" s="12">
        <f>SUM(K92:K111)</f>
        <v>525</v>
      </c>
      <c r="L112" s="13"/>
      <c r="M112" s="13"/>
      <c r="N112" s="13"/>
      <c r="O112" s="13"/>
      <c r="P112" s="12">
        <f>SUM(P92:P111)</f>
        <v>525</v>
      </c>
      <c r="Q112" s="12">
        <f>SUM(Q92:Q111)</f>
        <v>0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54"/>
      <c r="B114" s="55"/>
      <c r="C114" s="55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57" t="s">
        <v>8</v>
      </c>
      <c r="N114" s="33" t="s">
        <v>112</v>
      </c>
      <c r="O114" s="57" t="s">
        <v>10</v>
      </c>
      <c r="P114" s="55"/>
      <c r="Q114" s="56"/>
    </row>
    <row r="115" spans="1:17" ht="17.25">
      <c r="A115" s="19"/>
      <c r="B115" s="50" t="s">
        <v>113</v>
      </c>
      <c r="C115" s="57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18</v>
      </c>
      <c r="M115" s="8">
        <f>L115*C115*0.75</f>
        <v>94.5</v>
      </c>
      <c r="N115" s="7">
        <v>19</v>
      </c>
      <c r="O115" s="8">
        <f>N115*C115*0.5</f>
        <v>66.5</v>
      </c>
      <c r="P115" s="48">
        <f>O115+M115</f>
        <v>161</v>
      </c>
      <c r="Q115" s="10">
        <f>L115*C115</f>
        <v>126</v>
      </c>
    </row>
    <row r="116" spans="1:17" ht="17.25">
      <c r="A116" s="19"/>
      <c r="B116" s="50" t="s">
        <v>130</v>
      </c>
      <c r="C116" s="57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12</v>
      </c>
      <c r="M116" s="8">
        <f t="shared" ref="M116:M120" si="14">L116*C116*0.75</f>
        <v>108</v>
      </c>
      <c r="N116" s="7">
        <v>22</v>
      </c>
      <c r="O116" s="8">
        <f t="shared" ref="O116:O120" si="15">N116*C116*0.5</f>
        <v>132</v>
      </c>
      <c r="P116" s="48">
        <f t="shared" ref="P116:P120" si="16">O116+M116</f>
        <v>240</v>
      </c>
      <c r="Q116" s="10">
        <f t="shared" ref="Q116:Q120" si="17">L116*C116</f>
        <v>144</v>
      </c>
    </row>
    <row r="117" spans="1:17" ht="17.25">
      <c r="A117" s="19"/>
      <c r="B117" s="50" t="s">
        <v>131</v>
      </c>
      <c r="C117" s="57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5</v>
      </c>
      <c r="M117" s="8">
        <f t="shared" si="14"/>
        <v>37.5</v>
      </c>
      <c r="N117" s="7">
        <v>53</v>
      </c>
      <c r="O117" s="8">
        <f t="shared" si="15"/>
        <v>265</v>
      </c>
      <c r="P117" s="48">
        <f t="shared" si="16"/>
        <v>302.5</v>
      </c>
      <c r="Q117" s="10">
        <f t="shared" si="17"/>
        <v>50</v>
      </c>
    </row>
    <row r="118" spans="1:17" ht="28.5">
      <c r="A118" s="19"/>
      <c r="B118" s="21" t="s">
        <v>114</v>
      </c>
      <c r="C118" s="57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85</v>
      </c>
      <c r="M118" s="8">
        <f t="shared" si="14"/>
        <v>318.75</v>
      </c>
      <c r="N118" s="7">
        <v>102</v>
      </c>
      <c r="O118" s="8">
        <f t="shared" si="15"/>
        <v>255</v>
      </c>
      <c r="P118" s="48">
        <f t="shared" si="16"/>
        <v>573.75</v>
      </c>
      <c r="Q118" s="10">
        <f t="shared" si="17"/>
        <v>425</v>
      </c>
    </row>
    <row r="119" spans="1:17" ht="17.25">
      <c r="A119" s="22"/>
      <c r="B119" s="21" t="s">
        <v>115</v>
      </c>
      <c r="C119" s="57">
        <v>8</v>
      </c>
      <c r="D119" s="166"/>
      <c r="E119" s="167"/>
      <c r="F119" s="167"/>
      <c r="G119" s="167"/>
      <c r="H119" s="167"/>
      <c r="I119" s="167"/>
      <c r="J119" s="167"/>
      <c r="K119" s="168"/>
      <c r="L119" s="7">
        <v>5</v>
      </c>
      <c r="M119" s="8">
        <f t="shared" si="14"/>
        <v>30</v>
      </c>
      <c r="N119" s="7">
        <v>2</v>
      </c>
      <c r="O119" s="8">
        <f t="shared" si="15"/>
        <v>8</v>
      </c>
      <c r="P119" s="48">
        <f t="shared" si="16"/>
        <v>38</v>
      </c>
      <c r="Q119" s="10">
        <f t="shared" si="17"/>
        <v>40</v>
      </c>
    </row>
    <row r="120" spans="1:17" ht="17.25">
      <c r="A120" s="22"/>
      <c r="B120" s="21" t="s">
        <v>129</v>
      </c>
      <c r="C120" s="57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4"/>
        <v>0</v>
      </c>
      <c r="N120" s="7"/>
      <c r="O120" s="8">
        <f t="shared" si="15"/>
        <v>0</v>
      </c>
      <c r="P120" s="48">
        <f t="shared" si="16"/>
        <v>0</v>
      </c>
      <c r="Q120" s="10">
        <f t="shared" si="17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125</v>
      </c>
      <c r="M121" s="14">
        <f t="shared" ref="M121:Q121" si="18">SUM(M115:M120)</f>
        <v>588.75</v>
      </c>
      <c r="N121" s="14">
        <f t="shared" si="18"/>
        <v>198</v>
      </c>
      <c r="O121" s="14">
        <f t="shared" si="18"/>
        <v>726.5</v>
      </c>
      <c r="P121" s="14">
        <f t="shared" si="18"/>
        <v>1315.25</v>
      </c>
      <c r="Q121" s="14">
        <f t="shared" si="18"/>
        <v>785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56955.5</v>
      </c>
      <c r="Q122" s="23">
        <f>Q89+Q112+Q121</f>
        <v>47672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18296.400000000001</v>
      </c>
      <c r="Q123" s="25">
        <f>D134</f>
        <v>18296.400000000001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3.1129347849850242</v>
      </c>
      <c r="Q124" s="47">
        <f>Q122/Q123</f>
        <v>2.6055398876281672</v>
      </c>
    </row>
    <row r="125" spans="1:17">
      <c r="A125" s="26"/>
      <c r="B125" s="49" t="s">
        <v>119</v>
      </c>
      <c r="C125" s="49" t="s">
        <v>120</v>
      </c>
      <c r="D125" s="49" t="s">
        <v>89</v>
      </c>
      <c r="E125" s="49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29">
        <v>17000</v>
      </c>
      <c r="C126" s="29">
        <v>950</v>
      </c>
      <c r="D126" s="28">
        <f>C126+B126</f>
        <v>17950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18000</v>
      </c>
      <c r="C127" s="29">
        <v>900</v>
      </c>
      <c r="D127" s="28">
        <f>C127+B127</f>
        <v>18900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61">
        <v>16700</v>
      </c>
      <c r="C128" s="61">
        <v>868</v>
      </c>
      <c r="D128" s="28">
        <f t="shared" ref="D128:D130" si="19">C128+B128</f>
        <v>17568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61">
        <v>17200</v>
      </c>
      <c r="C129" s="61">
        <v>868</v>
      </c>
      <c r="D129" s="28">
        <f t="shared" si="19"/>
        <v>18068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63">
        <v>17633</v>
      </c>
      <c r="C130" s="61">
        <v>863</v>
      </c>
      <c r="D130" s="28">
        <f t="shared" si="19"/>
        <v>18496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51">
        <f>SUM(B126:B130)</f>
        <v>86533</v>
      </c>
      <c r="C131" s="51">
        <f t="shared" ref="C131:D131" si="20">SUM(C126:C130)</f>
        <v>4449</v>
      </c>
      <c r="D131" s="51">
        <f t="shared" si="20"/>
        <v>90982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18196.400000000001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>
        <v>100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18296.400000000001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4"/>
  <sheetViews>
    <sheetView rightToLeft="1" topLeftCell="A118" workbookViewId="0">
      <selection activeCell="F19" sqref="F19"/>
    </sheetView>
  </sheetViews>
  <sheetFormatPr defaultRowHeight="15"/>
  <cols>
    <col min="1" max="1" width="3.42578125" bestFit="1" customWidth="1"/>
    <col min="2" max="2" width="15.42578125" bestFit="1" customWidth="1"/>
    <col min="3" max="3" width="10.42578125" bestFit="1" customWidth="1"/>
    <col min="4" max="4" width="7" bestFit="1" customWidth="1"/>
    <col min="5" max="5" width="7.7109375" bestFit="1" customWidth="1"/>
    <col min="6" max="6" width="8.140625" bestFit="1" customWidth="1"/>
    <col min="7" max="7" width="7.85546875" bestFit="1" customWidth="1"/>
    <col min="8" max="8" width="5.140625" bestFit="1" customWidth="1"/>
    <col min="9" max="9" width="5.85546875" bestFit="1" customWidth="1"/>
    <col min="10" max="10" width="7.85546875" bestFit="1" customWidth="1"/>
    <col min="11" max="11" width="5.42578125" bestFit="1" customWidth="1"/>
    <col min="12" max="12" width="4.7109375" bestFit="1" customWidth="1"/>
    <col min="13" max="13" width="5.42578125" bestFit="1" customWidth="1"/>
    <col min="14" max="14" width="7.140625" bestFit="1" customWidth="1"/>
    <col min="15" max="15" width="5.28515625" bestFit="1" customWidth="1"/>
    <col min="16" max="16" width="17.5703125" bestFit="1" customWidth="1"/>
    <col min="17" max="17" width="17.28515625" bestFit="1" customWidth="1"/>
  </cols>
  <sheetData>
    <row r="1" spans="1:17" ht="22.5">
      <c r="A1" s="178" t="s">
        <v>141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1:17">
      <c r="A2" s="181" t="s">
        <v>0</v>
      </c>
      <c r="B2" s="181" t="s">
        <v>1</v>
      </c>
      <c r="C2" s="184" t="s">
        <v>2</v>
      </c>
      <c r="D2" s="185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">
        <v>4</v>
      </c>
      <c r="Q2" s="189" t="s">
        <v>5</v>
      </c>
    </row>
    <row r="3" spans="1:17">
      <c r="A3" s="182"/>
      <c r="B3" s="182"/>
      <c r="C3" s="184"/>
      <c r="D3" s="185" t="s">
        <v>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7"/>
      <c r="Q3" s="190"/>
    </row>
    <row r="4" spans="1:17">
      <c r="A4" s="183"/>
      <c r="B4" s="183"/>
      <c r="C4" s="184"/>
      <c r="D4" s="33" t="s">
        <v>7</v>
      </c>
      <c r="E4" s="57" t="s">
        <v>8</v>
      </c>
      <c r="F4" s="33" t="s">
        <v>9</v>
      </c>
      <c r="G4" s="57" t="s">
        <v>10</v>
      </c>
      <c r="H4" s="57"/>
      <c r="I4" s="57"/>
      <c r="J4" s="57"/>
      <c r="K4" s="57"/>
      <c r="L4" s="57"/>
      <c r="M4" s="57"/>
      <c r="N4" s="57"/>
      <c r="O4" s="57"/>
      <c r="P4" s="188"/>
      <c r="Q4" s="191"/>
    </row>
    <row r="5" spans="1:17">
      <c r="A5" s="3">
        <v>1</v>
      </c>
      <c r="B5" s="3">
        <v>2</v>
      </c>
      <c r="C5" s="3">
        <v>3</v>
      </c>
      <c r="D5" s="3">
        <v>4</v>
      </c>
      <c r="E5" s="57"/>
      <c r="F5" s="3">
        <v>5</v>
      </c>
      <c r="G5" s="57"/>
      <c r="H5" s="3">
        <v>6</v>
      </c>
      <c r="I5" s="57"/>
      <c r="J5" s="3">
        <v>7</v>
      </c>
      <c r="K5" s="57"/>
      <c r="L5" s="3">
        <v>8</v>
      </c>
      <c r="M5" s="57"/>
      <c r="N5" s="3">
        <v>9</v>
      </c>
      <c r="O5" s="57"/>
      <c r="P5" s="3">
        <v>10</v>
      </c>
      <c r="Q5" s="3">
        <v>11</v>
      </c>
    </row>
    <row r="6" spans="1:17">
      <c r="A6" s="148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7.25">
      <c r="A7" s="4"/>
      <c r="B7" s="5" t="s">
        <v>12</v>
      </c>
      <c r="C7" s="6">
        <v>44</v>
      </c>
      <c r="D7" s="7">
        <v>0</v>
      </c>
      <c r="E7" s="8">
        <f>D7*C7*0.75</f>
        <v>0</v>
      </c>
      <c r="F7" s="7">
        <v>97</v>
      </c>
      <c r="G7" s="57">
        <f>F7*C7*0.5</f>
        <v>2134</v>
      </c>
      <c r="H7" s="157"/>
      <c r="I7" s="158"/>
      <c r="J7" s="158"/>
      <c r="K7" s="158"/>
      <c r="L7" s="158"/>
      <c r="M7" s="158"/>
      <c r="N7" s="158"/>
      <c r="O7" s="159"/>
      <c r="P7" s="48">
        <f>G7+E7</f>
        <v>2134</v>
      </c>
      <c r="Q7" s="10">
        <f>D7*C7</f>
        <v>0</v>
      </c>
    </row>
    <row r="8" spans="1:17" ht="17.25">
      <c r="A8" s="4"/>
      <c r="B8" s="5" t="s">
        <v>13</v>
      </c>
      <c r="C8" s="6">
        <v>65</v>
      </c>
      <c r="D8" s="7">
        <v>0</v>
      </c>
      <c r="E8" s="8">
        <f t="shared" ref="E8:E71" si="0">D8*C8*0.75</f>
        <v>0</v>
      </c>
      <c r="F8" s="7">
        <v>10</v>
      </c>
      <c r="G8" s="57">
        <f t="shared" ref="G8:G71" si="1">F8*C8*0.5</f>
        <v>325</v>
      </c>
      <c r="H8" s="160"/>
      <c r="I8" s="161"/>
      <c r="J8" s="161"/>
      <c r="K8" s="161"/>
      <c r="L8" s="161"/>
      <c r="M8" s="161"/>
      <c r="N8" s="161"/>
      <c r="O8" s="162"/>
      <c r="P8" s="48">
        <f t="shared" ref="P8:P71" si="2">G8+E8</f>
        <v>325</v>
      </c>
      <c r="Q8" s="10">
        <f t="shared" ref="Q8:Q71" si="3">D8*C8</f>
        <v>0</v>
      </c>
    </row>
    <row r="9" spans="1:17" ht="17.25">
      <c r="A9" s="4"/>
      <c r="B9" s="5" t="s">
        <v>14</v>
      </c>
      <c r="C9" s="6">
        <v>45</v>
      </c>
      <c r="D9" s="7">
        <v>3</v>
      </c>
      <c r="E9" s="8">
        <f t="shared" si="0"/>
        <v>101.25</v>
      </c>
      <c r="F9" s="7">
        <v>0</v>
      </c>
      <c r="G9" s="57">
        <f t="shared" si="1"/>
        <v>0</v>
      </c>
      <c r="H9" s="160"/>
      <c r="I9" s="161"/>
      <c r="J9" s="161"/>
      <c r="K9" s="161"/>
      <c r="L9" s="161"/>
      <c r="M9" s="161"/>
      <c r="N9" s="161"/>
      <c r="O9" s="162"/>
      <c r="P9" s="48">
        <f t="shared" si="2"/>
        <v>101.25</v>
      </c>
      <c r="Q9" s="10">
        <f t="shared" si="3"/>
        <v>135</v>
      </c>
    </row>
    <row r="10" spans="1:17" ht="17.25">
      <c r="A10" s="4"/>
      <c r="B10" s="5" t="s">
        <v>15</v>
      </c>
      <c r="C10" s="6">
        <v>47</v>
      </c>
      <c r="D10" s="7">
        <v>0</v>
      </c>
      <c r="E10" s="8">
        <f t="shared" si="0"/>
        <v>0</v>
      </c>
      <c r="F10" s="7">
        <v>0</v>
      </c>
      <c r="G10" s="57">
        <f t="shared" si="1"/>
        <v>0</v>
      </c>
      <c r="H10" s="160"/>
      <c r="I10" s="161"/>
      <c r="J10" s="161"/>
      <c r="K10" s="161"/>
      <c r="L10" s="161"/>
      <c r="M10" s="161"/>
      <c r="N10" s="161"/>
      <c r="O10" s="162"/>
      <c r="P10" s="48">
        <f t="shared" si="2"/>
        <v>0</v>
      </c>
      <c r="Q10" s="10">
        <f t="shared" si="3"/>
        <v>0</v>
      </c>
    </row>
    <row r="11" spans="1:17" ht="17.25">
      <c r="A11" s="4"/>
      <c r="B11" s="35" t="s">
        <v>88</v>
      </c>
      <c r="C11" s="36">
        <v>47</v>
      </c>
      <c r="D11" s="7">
        <v>0</v>
      </c>
      <c r="E11" s="8">
        <f t="shared" si="0"/>
        <v>0</v>
      </c>
      <c r="F11" s="7">
        <v>0</v>
      </c>
      <c r="G11" s="57">
        <f t="shared" si="1"/>
        <v>0</v>
      </c>
      <c r="H11" s="160"/>
      <c r="I11" s="161"/>
      <c r="J11" s="161"/>
      <c r="K11" s="161"/>
      <c r="L11" s="161"/>
      <c r="M11" s="161"/>
      <c r="N11" s="161"/>
      <c r="O11" s="162"/>
      <c r="P11" s="48">
        <f t="shared" si="2"/>
        <v>0</v>
      </c>
      <c r="Q11" s="10">
        <f t="shared" si="3"/>
        <v>0</v>
      </c>
    </row>
    <row r="12" spans="1:17" ht="17.25">
      <c r="A12" s="4"/>
      <c r="B12" s="5" t="s">
        <v>16</v>
      </c>
      <c r="C12" s="6">
        <v>62</v>
      </c>
      <c r="D12" s="7">
        <v>0</v>
      </c>
      <c r="E12" s="8">
        <f t="shared" si="0"/>
        <v>0</v>
      </c>
      <c r="F12" s="58">
        <v>30</v>
      </c>
      <c r="G12" s="57">
        <f t="shared" si="1"/>
        <v>930</v>
      </c>
      <c r="H12" s="160"/>
      <c r="I12" s="161"/>
      <c r="J12" s="161"/>
      <c r="K12" s="161"/>
      <c r="L12" s="161"/>
      <c r="M12" s="161"/>
      <c r="N12" s="161"/>
      <c r="O12" s="162"/>
      <c r="P12" s="48">
        <f t="shared" si="2"/>
        <v>930</v>
      </c>
      <c r="Q12" s="10">
        <f t="shared" si="3"/>
        <v>0</v>
      </c>
    </row>
    <row r="13" spans="1:17" ht="17.25">
      <c r="A13" s="4"/>
      <c r="B13" s="5" t="s">
        <v>17</v>
      </c>
      <c r="C13" s="6">
        <v>75</v>
      </c>
      <c r="D13" s="58">
        <v>93</v>
      </c>
      <c r="E13" s="8">
        <f t="shared" si="0"/>
        <v>5231.25</v>
      </c>
      <c r="F13" s="58">
        <v>269</v>
      </c>
      <c r="G13" s="57">
        <f t="shared" si="1"/>
        <v>10087.5</v>
      </c>
      <c r="H13" s="160"/>
      <c r="I13" s="161"/>
      <c r="J13" s="161"/>
      <c r="K13" s="161"/>
      <c r="L13" s="161"/>
      <c r="M13" s="161"/>
      <c r="N13" s="161"/>
      <c r="O13" s="162"/>
      <c r="P13" s="48">
        <f t="shared" si="2"/>
        <v>15318.75</v>
      </c>
      <c r="Q13" s="10">
        <f t="shared" si="3"/>
        <v>6975</v>
      </c>
    </row>
    <row r="14" spans="1:17" ht="17.25">
      <c r="A14" s="4"/>
      <c r="B14" s="5" t="s">
        <v>18</v>
      </c>
      <c r="C14" s="6">
        <v>75</v>
      </c>
      <c r="D14" s="7">
        <v>0</v>
      </c>
      <c r="E14" s="8">
        <f t="shared" si="0"/>
        <v>0</v>
      </c>
      <c r="F14" s="7">
        <v>0</v>
      </c>
      <c r="G14" s="57">
        <f t="shared" si="1"/>
        <v>0</v>
      </c>
      <c r="H14" s="160"/>
      <c r="I14" s="161"/>
      <c r="J14" s="161"/>
      <c r="K14" s="161"/>
      <c r="L14" s="161"/>
      <c r="M14" s="161"/>
      <c r="N14" s="161"/>
      <c r="O14" s="162"/>
      <c r="P14" s="48">
        <f t="shared" si="2"/>
        <v>0</v>
      </c>
      <c r="Q14" s="10">
        <f t="shared" si="3"/>
        <v>0</v>
      </c>
    </row>
    <row r="15" spans="1:17" ht="17.25">
      <c r="A15" s="4"/>
      <c r="B15" s="5" t="s">
        <v>19</v>
      </c>
      <c r="C15" s="6">
        <v>82</v>
      </c>
      <c r="D15" s="7">
        <v>3</v>
      </c>
      <c r="E15" s="8">
        <f t="shared" si="0"/>
        <v>184.5</v>
      </c>
      <c r="F15" s="7">
        <v>0</v>
      </c>
      <c r="G15" s="57">
        <f t="shared" si="1"/>
        <v>0</v>
      </c>
      <c r="H15" s="160"/>
      <c r="I15" s="161"/>
      <c r="J15" s="161"/>
      <c r="K15" s="161"/>
      <c r="L15" s="161"/>
      <c r="M15" s="161"/>
      <c r="N15" s="161"/>
      <c r="O15" s="162"/>
      <c r="P15" s="48">
        <f t="shared" si="2"/>
        <v>184.5</v>
      </c>
      <c r="Q15" s="10">
        <f t="shared" si="3"/>
        <v>246</v>
      </c>
    </row>
    <row r="16" spans="1:17" ht="17.25">
      <c r="A16" s="4"/>
      <c r="B16" s="5" t="s">
        <v>20</v>
      </c>
      <c r="C16" s="6">
        <v>75</v>
      </c>
      <c r="D16" s="7">
        <v>2</v>
      </c>
      <c r="E16" s="8">
        <f t="shared" si="0"/>
        <v>112.5</v>
      </c>
      <c r="F16" s="7">
        <v>0</v>
      </c>
      <c r="G16" s="57">
        <f t="shared" si="1"/>
        <v>0</v>
      </c>
      <c r="H16" s="160"/>
      <c r="I16" s="161"/>
      <c r="J16" s="161"/>
      <c r="K16" s="161"/>
      <c r="L16" s="161"/>
      <c r="M16" s="161"/>
      <c r="N16" s="161"/>
      <c r="O16" s="162"/>
      <c r="P16" s="48">
        <f t="shared" si="2"/>
        <v>112.5</v>
      </c>
      <c r="Q16" s="10">
        <f t="shared" si="3"/>
        <v>150</v>
      </c>
    </row>
    <row r="17" spans="1:17" ht="17.25">
      <c r="A17" s="4"/>
      <c r="B17" s="5" t="s">
        <v>21</v>
      </c>
      <c r="C17" s="6">
        <v>82</v>
      </c>
      <c r="D17" s="7">
        <v>1</v>
      </c>
      <c r="E17" s="8">
        <f t="shared" si="0"/>
        <v>61.5</v>
      </c>
      <c r="F17" s="7">
        <v>0</v>
      </c>
      <c r="G17" s="57">
        <f t="shared" si="1"/>
        <v>0</v>
      </c>
      <c r="H17" s="160"/>
      <c r="I17" s="161"/>
      <c r="J17" s="161"/>
      <c r="K17" s="161"/>
      <c r="L17" s="161"/>
      <c r="M17" s="161"/>
      <c r="N17" s="161"/>
      <c r="O17" s="162"/>
      <c r="P17" s="48">
        <f t="shared" si="2"/>
        <v>61.5</v>
      </c>
      <c r="Q17" s="10">
        <f t="shared" si="3"/>
        <v>82</v>
      </c>
    </row>
    <row r="18" spans="1:17" ht="17.25">
      <c r="A18" s="4"/>
      <c r="B18" s="5" t="s">
        <v>22</v>
      </c>
      <c r="C18" s="6">
        <v>84</v>
      </c>
      <c r="D18" s="7">
        <v>10</v>
      </c>
      <c r="E18" s="8">
        <f t="shared" si="0"/>
        <v>630</v>
      </c>
      <c r="F18" s="7">
        <v>0</v>
      </c>
      <c r="G18" s="57">
        <f t="shared" si="1"/>
        <v>0</v>
      </c>
      <c r="H18" s="160"/>
      <c r="I18" s="161"/>
      <c r="J18" s="161"/>
      <c r="K18" s="161"/>
      <c r="L18" s="161"/>
      <c r="M18" s="161"/>
      <c r="N18" s="161"/>
      <c r="O18" s="162"/>
      <c r="P18" s="48">
        <f t="shared" si="2"/>
        <v>630</v>
      </c>
      <c r="Q18" s="10">
        <f t="shared" si="3"/>
        <v>840</v>
      </c>
    </row>
    <row r="19" spans="1:17" ht="17.25">
      <c r="A19" s="4"/>
      <c r="B19" s="5" t="s">
        <v>23</v>
      </c>
      <c r="C19" s="6">
        <v>110</v>
      </c>
      <c r="D19" s="7">
        <v>9</v>
      </c>
      <c r="E19" s="8">
        <f t="shared" si="0"/>
        <v>742.5</v>
      </c>
      <c r="F19" s="7">
        <v>4</v>
      </c>
      <c r="G19" s="57">
        <f t="shared" si="1"/>
        <v>220</v>
      </c>
      <c r="H19" s="160"/>
      <c r="I19" s="161"/>
      <c r="J19" s="161"/>
      <c r="K19" s="161"/>
      <c r="L19" s="161"/>
      <c r="M19" s="161"/>
      <c r="N19" s="161"/>
      <c r="O19" s="162"/>
      <c r="P19" s="48">
        <f t="shared" si="2"/>
        <v>962.5</v>
      </c>
      <c r="Q19" s="10">
        <f t="shared" si="3"/>
        <v>990</v>
      </c>
    </row>
    <row r="20" spans="1:17" ht="17.25">
      <c r="A20" s="4"/>
      <c r="B20" s="5" t="s">
        <v>83</v>
      </c>
      <c r="C20" s="57">
        <v>110</v>
      </c>
      <c r="D20" s="7">
        <v>0</v>
      </c>
      <c r="E20" s="8">
        <f t="shared" si="0"/>
        <v>0</v>
      </c>
      <c r="F20" s="7">
        <v>0</v>
      </c>
      <c r="G20" s="57">
        <f t="shared" si="1"/>
        <v>0</v>
      </c>
      <c r="H20" s="160"/>
      <c r="I20" s="161"/>
      <c r="J20" s="161"/>
      <c r="K20" s="161"/>
      <c r="L20" s="161"/>
      <c r="M20" s="161"/>
      <c r="N20" s="161"/>
      <c r="O20" s="162"/>
      <c r="P20" s="48">
        <f t="shared" si="2"/>
        <v>0</v>
      </c>
      <c r="Q20" s="10">
        <f t="shared" si="3"/>
        <v>0</v>
      </c>
    </row>
    <row r="21" spans="1:17" ht="17.25">
      <c r="A21" s="4"/>
      <c r="B21" s="5" t="s">
        <v>85</v>
      </c>
      <c r="C21" s="57">
        <v>150</v>
      </c>
      <c r="D21" s="7">
        <v>0</v>
      </c>
      <c r="E21" s="8">
        <f t="shared" si="0"/>
        <v>0</v>
      </c>
      <c r="F21" s="7">
        <v>0</v>
      </c>
      <c r="G21" s="57">
        <f t="shared" si="1"/>
        <v>0</v>
      </c>
      <c r="H21" s="160"/>
      <c r="I21" s="161"/>
      <c r="J21" s="161"/>
      <c r="K21" s="161"/>
      <c r="L21" s="161"/>
      <c r="M21" s="161"/>
      <c r="N21" s="161"/>
      <c r="O21" s="162"/>
      <c r="P21" s="48">
        <f t="shared" si="2"/>
        <v>0</v>
      </c>
      <c r="Q21" s="10">
        <f t="shared" si="3"/>
        <v>0</v>
      </c>
    </row>
    <row r="22" spans="1:17" ht="17.25">
      <c r="A22" s="4"/>
      <c r="B22" s="5" t="s">
        <v>24</v>
      </c>
      <c r="C22" s="6">
        <v>155</v>
      </c>
      <c r="D22" s="7">
        <v>0</v>
      </c>
      <c r="E22" s="8">
        <f t="shared" si="0"/>
        <v>0</v>
      </c>
      <c r="F22" s="7">
        <v>0</v>
      </c>
      <c r="G22" s="57">
        <f t="shared" si="1"/>
        <v>0</v>
      </c>
      <c r="H22" s="160"/>
      <c r="I22" s="161"/>
      <c r="J22" s="161"/>
      <c r="K22" s="161"/>
      <c r="L22" s="161"/>
      <c r="M22" s="161"/>
      <c r="N22" s="161"/>
      <c r="O22" s="162"/>
      <c r="P22" s="48">
        <f t="shared" si="2"/>
        <v>0</v>
      </c>
      <c r="Q22" s="10">
        <f t="shared" si="3"/>
        <v>0</v>
      </c>
    </row>
    <row r="23" spans="1:17" ht="17.25">
      <c r="A23" s="4"/>
      <c r="B23" s="5" t="s">
        <v>25</v>
      </c>
      <c r="C23" s="6">
        <v>48</v>
      </c>
      <c r="D23" s="7">
        <v>0</v>
      </c>
      <c r="E23" s="8">
        <f t="shared" si="0"/>
        <v>0</v>
      </c>
      <c r="F23" s="7">
        <v>0</v>
      </c>
      <c r="G23" s="57">
        <f t="shared" si="1"/>
        <v>0</v>
      </c>
      <c r="H23" s="160"/>
      <c r="I23" s="161"/>
      <c r="J23" s="161"/>
      <c r="K23" s="161"/>
      <c r="L23" s="161"/>
      <c r="M23" s="161"/>
      <c r="N23" s="161"/>
      <c r="O23" s="162"/>
      <c r="P23" s="48">
        <f t="shared" si="2"/>
        <v>0</v>
      </c>
      <c r="Q23" s="10">
        <f t="shared" si="3"/>
        <v>0</v>
      </c>
    </row>
    <row r="24" spans="1:17" ht="17.25">
      <c r="A24" s="4"/>
      <c r="B24" s="5" t="s">
        <v>26</v>
      </c>
      <c r="C24" s="6">
        <v>60</v>
      </c>
      <c r="D24" s="7">
        <v>0</v>
      </c>
      <c r="E24" s="8">
        <f t="shared" si="0"/>
        <v>0</v>
      </c>
      <c r="F24" s="7">
        <v>1</v>
      </c>
      <c r="G24" s="57">
        <f t="shared" si="1"/>
        <v>30</v>
      </c>
      <c r="H24" s="160"/>
      <c r="I24" s="161"/>
      <c r="J24" s="161"/>
      <c r="K24" s="161"/>
      <c r="L24" s="161"/>
      <c r="M24" s="161"/>
      <c r="N24" s="161"/>
      <c r="O24" s="162"/>
      <c r="P24" s="48">
        <f t="shared" si="2"/>
        <v>30</v>
      </c>
      <c r="Q24" s="10">
        <f t="shared" si="3"/>
        <v>0</v>
      </c>
    </row>
    <row r="25" spans="1:17" ht="17.25">
      <c r="A25" s="4"/>
      <c r="B25" s="5" t="s">
        <v>27</v>
      </c>
      <c r="C25" s="6">
        <v>74</v>
      </c>
      <c r="D25" s="7">
        <v>0</v>
      </c>
      <c r="E25" s="8">
        <f t="shared" si="0"/>
        <v>0</v>
      </c>
      <c r="F25" s="7">
        <v>6</v>
      </c>
      <c r="G25" s="57">
        <f t="shared" si="1"/>
        <v>222</v>
      </c>
      <c r="H25" s="160"/>
      <c r="I25" s="161"/>
      <c r="J25" s="161"/>
      <c r="K25" s="161"/>
      <c r="L25" s="161"/>
      <c r="M25" s="161"/>
      <c r="N25" s="161"/>
      <c r="O25" s="162"/>
      <c r="P25" s="48">
        <f t="shared" si="2"/>
        <v>222</v>
      </c>
      <c r="Q25" s="10">
        <f t="shared" si="3"/>
        <v>0</v>
      </c>
    </row>
    <row r="26" spans="1:17" ht="17.25">
      <c r="A26" s="4"/>
      <c r="B26" s="5" t="s">
        <v>28</v>
      </c>
      <c r="C26" s="6">
        <v>78</v>
      </c>
      <c r="D26" s="7">
        <v>0</v>
      </c>
      <c r="E26" s="8">
        <f t="shared" si="0"/>
        <v>0</v>
      </c>
      <c r="F26" s="7">
        <v>4</v>
      </c>
      <c r="G26" s="57">
        <f t="shared" si="1"/>
        <v>156</v>
      </c>
      <c r="H26" s="160"/>
      <c r="I26" s="161"/>
      <c r="J26" s="161"/>
      <c r="K26" s="161"/>
      <c r="L26" s="161"/>
      <c r="M26" s="161"/>
      <c r="N26" s="161"/>
      <c r="O26" s="162"/>
      <c r="P26" s="48">
        <f t="shared" si="2"/>
        <v>156</v>
      </c>
      <c r="Q26" s="10">
        <f t="shared" si="3"/>
        <v>0</v>
      </c>
    </row>
    <row r="27" spans="1:17" ht="17.25">
      <c r="A27" s="4"/>
      <c r="B27" s="5" t="s">
        <v>29</v>
      </c>
      <c r="C27" s="6">
        <v>100</v>
      </c>
      <c r="D27" s="7">
        <v>0</v>
      </c>
      <c r="E27" s="8">
        <f t="shared" si="0"/>
        <v>0</v>
      </c>
      <c r="F27" s="7">
        <v>0</v>
      </c>
      <c r="G27" s="57">
        <f t="shared" si="1"/>
        <v>0</v>
      </c>
      <c r="H27" s="160"/>
      <c r="I27" s="161"/>
      <c r="J27" s="161"/>
      <c r="K27" s="161"/>
      <c r="L27" s="161"/>
      <c r="M27" s="161"/>
      <c r="N27" s="161"/>
      <c r="O27" s="162"/>
      <c r="P27" s="48">
        <f t="shared" si="2"/>
        <v>0</v>
      </c>
      <c r="Q27" s="10">
        <f t="shared" si="3"/>
        <v>0</v>
      </c>
    </row>
    <row r="28" spans="1:17" ht="17.25">
      <c r="A28" s="4"/>
      <c r="B28" s="5" t="s">
        <v>30</v>
      </c>
      <c r="C28" s="6">
        <v>106</v>
      </c>
      <c r="D28" s="7">
        <v>0</v>
      </c>
      <c r="E28" s="8">
        <f t="shared" si="0"/>
        <v>0</v>
      </c>
      <c r="F28" s="7">
        <v>2</v>
      </c>
      <c r="G28" s="57">
        <f t="shared" si="1"/>
        <v>106</v>
      </c>
      <c r="H28" s="160"/>
      <c r="I28" s="161"/>
      <c r="J28" s="161"/>
      <c r="K28" s="161"/>
      <c r="L28" s="161"/>
      <c r="M28" s="161"/>
      <c r="N28" s="161"/>
      <c r="O28" s="162"/>
      <c r="P28" s="48">
        <f t="shared" si="2"/>
        <v>106</v>
      </c>
      <c r="Q28" s="10">
        <f t="shared" si="3"/>
        <v>0</v>
      </c>
    </row>
    <row r="29" spans="1:17" ht="17.25">
      <c r="A29" s="4"/>
      <c r="B29" s="5" t="s">
        <v>31</v>
      </c>
      <c r="C29" s="6">
        <v>106</v>
      </c>
      <c r="D29" s="7">
        <v>0</v>
      </c>
      <c r="E29" s="8">
        <f t="shared" si="0"/>
        <v>0</v>
      </c>
      <c r="F29" s="7">
        <v>0</v>
      </c>
      <c r="G29" s="57">
        <f t="shared" si="1"/>
        <v>0</v>
      </c>
      <c r="H29" s="160"/>
      <c r="I29" s="161"/>
      <c r="J29" s="161"/>
      <c r="K29" s="161"/>
      <c r="L29" s="161"/>
      <c r="M29" s="161"/>
      <c r="N29" s="161"/>
      <c r="O29" s="162"/>
      <c r="P29" s="48">
        <f t="shared" si="2"/>
        <v>0</v>
      </c>
      <c r="Q29" s="10">
        <f t="shared" si="3"/>
        <v>0</v>
      </c>
    </row>
    <row r="30" spans="1:17" ht="17.25">
      <c r="A30" s="4"/>
      <c r="B30" s="5" t="s">
        <v>32</v>
      </c>
      <c r="C30" s="6">
        <v>120</v>
      </c>
      <c r="D30" s="7">
        <v>0</v>
      </c>
      <c r="E30" s="8">
        <f t="shared" si="0"/>
        <v>0</v>
      </c>
      <c r="F30" s="7">
        <v>0</v>
      </c>
      <c r="G30" s="57">
        <f t="shared" si="1"/>
        <v>0</v>
      </c>
      <c r="H30" s="160"/>
      <c r="I30" s="161"/>
      <c r="J30" s="161"/>
      <c r="K30" s="161"/>
      <c r="L30" s="161"/>
      <c r="M30" s="161"/>
      <c r="N30" s="161"/>
      <c r="O30" s="162"/>
      <c r="P30" s="48">
        <f t="shared" si="2"/>
        <v>0</v>
      </c>
      <c r="Q30" s="10">
        <f t="shared" si="3"/>
        <v>0</v>
      </c>
    </row>
    <row r="31" spans="1:17" ht="17.25">
      <c r="A31" s="4"/>
      <c r="B31" s="5" t="s">
        <v>87</v>
      </c>
      <c r="C31" s="57">
        <v>120</v>
      </c>
      <c r="D31" s="7">
        <v>0</v>
      </c>
      <c r="E31" s="8">
        <f t="shared" si="0"/>
        <v>0</v>
      </c>
      <c r="F31" s="7">
        <v>0</v>
      </c>
      <c r="G31" s="57">
        <f t="shared" si="1"/>
        <v>0</v>
      </c>
      <c r="H31" s="160"/>
      <c r="I31" s="161"/>
      <c r="J31" s="161"/>
      <c r="K31" s="161"/>
      <c r="L31" s="161"/>
      <c r="M31" s="161"/>
      <c r="N31" s="161"/>
      <c r="O31" s="162"/>
      <c r="P31" s="48">
        <f t="shared" si="2"/>
        <v>0</v>
      </c>
      <c r="Q31" s="10">
        <f t="shared" si="3"/>
        <v>0</v>
      </c>
    </row>
    <row r="32" spans="1:17" ht="17.25">
      <c r="A32" s="4"/>
      <c r="B32" s="5" t="s">
        <v>33</v>
      </c>
      <c r="C32" s="6">
        <v>160</v>
      </c>
      <c r="D32" s="7">
        <v>0</v>
      </c>
      <c r="E32" s="8">
        <f t="shared" si="0"/>
        <v>0</v>
      </c>
      <c r="F32" s="7">
        <v>0</v>
      </c>
      <c r="G32" s="57">
        <f t="shared" si="1"/>
        <v>0</v>
      </c>
      <c r="H32" s="160"/>
      <c r="I32" s="161"/>
      <c r="J32" s="161"/>
      <c r="K32" s="161"/>
      <c r="L32" s="161"/>
      <c r="M32" s="161"/>
      <c r="N32" s="161"/>
      <c r="O32" s="162"/>
      <c r="P32" s="48">
        <f t="shared" si="2"/>
        <v>0</v>
      </c>
      <c r="Q32" s="10">
        <f t="shared" si="3"/>
        <v>0</v>
      </c>
    </row>
    <row r="33" spans="1:17" ht="17.25">
      <c r="A33" s="4"/>
      <c r="B33" s="5" t="s">
        <v>34</v>
      </c>
      <c r="C33" s="6">
        <v>180</v>
      </c>
      <c r="D33" s="7">
        <v>0</v>
      </c>
      <c r="E33" s="8">
        <f t="shared" si="0"/>
        <v>0</v>
      </c>
      <c r="F33" s="7">
        <v>0</v>
      </c>
      <c r="G33" s="57">
        <f t="shared" si="1"/>
        <v>0</v>
      </c>
      <c r="H33" s="160"/>
      <c r="I33" s="161"/>
      <c r="J33" s="161"/>
      <c r="K33" s="161"/>
      <c r="L33" s="161"/>
      <c r="M33" s="161"/>
      <c r="N33" s="161"/>
      <c r="O33" s="162"/>
      <c r="P33" s="48">
        <f t="shared" si="2"/>
        <v>0</v>
      </c>
      <c r="Q33" s="10">
        <f t="shared" si="3"/>
        <v>0</v>
      </c>
    </row>
    <row r="34" spans="1:17" ht="17.25">
      <c r="A34" s="4"/>
      <c r="B34" s="5" t="s">
        <v>35</v>
      </c>
      <c r="C34" s="6">
        <v>122</v>
      </c>
      <c r="D34" s="7">
        <v>0</v>
      </c>
      <c r="E34" s="8">
        <f t="shared" si="0"/>
        <v>0</v>
      </c>
      <c r="F34" s="7">
        <v>0</v>
      </c>
      <c r="G34" s="57">
        <f t="shared" si="1"/>
        <v>0</v>
      </c>
      <c r="H34" s="160"/>
      <c r="I34" s="161"/>
      <c r="J34" s="161"/>
      <c r="K34" s="161"/>
      <c r="L34" s="161"/>
      <c r="M34" s="161"/>
      <c r="N34" s="161"/>
      <c r="O34" s="162"/>
      <c r="P34" s="48">
        <f t="shared" si="2"/>
        <v>0</v>
      </c>
      <c r="Q34" s="10">
        <f t="shared" si="3"/>
        <v>0</v>
      </c>
    </row>
    <row r="35" spans="1:17" ht="17.25">
      <c r="A35" s="4"/>
      <c r="B35" s="5" t="s">
        <v>36</v>
      </c>
      <c r="C35" s="6">
        <v>155</v>
      </c>
      <c r="D35" s="7">
        <v>0</v>
      </c>
      <c r="E35" s="8">
        <f t="shared" si="0"/>
        <v>0</v>
      </c>
      <c r="F35" s="7">
        <v>0</v>
      </c>
      <c r="G35" s="57">
        <f t="shared" si="1"/>
        <v>0</v>
      </c>
      <c r="H35" s="160"/>
      <c r="I35" s="161"/>
      <c r="J35" s="161"/>
      <c r="K35" s="161"/>
      <c r="L35" s="161"/>
      <c r="M35" s="161"/>
      <c r="N35" s="161"/>
      <c r="O35" s="162"/>
      <c r="P35" s="48">
        <f t="shared" si="2"/>
        <v>0</v>
      </c>
      <c r="Q35" s="10">
        <f t="shared" si="3"/>
        <v>0</v>
      </c>
    </row>
    <row r="36" spans="1:17" ht="17.25">
      <c r="A36" s="4"/>
      <c r="B36" s="5" t="s">
        <v>37</v>
      </c>
      <c r="C36" s="6">
        <v>165</v>
      </c>
      <c r="D36" s="7">
        <v>0</v>
      </c>
      <c r="E36" s="8">
        <f t="shared" si="0"/>
        <v>0</v>
      </c>
      <c r="F36" s="7">
        <v>0</v>
      </c>
      <c r="G36" s="57">
        <f t="shared" si="1"/>
        <v>0</v>
      </c>
      <c r="H36" s="160"/>
      <c r="I36" s="161"/>
      <c r="J36" s="161"/>
      <c r="K36" s="161"/>
      <c r="L36" s="161"/>
      <c r="M36" s="161"/>
      <c r="N36" s="161"/>
      <c r="O36" s="162"/>
      <c r="P36" s="48">
        <f t="shared" si="2"/>
        <v>0</v>
      </c>
      <c r="Q36" s="10">
        <f t="shared" si="3"/>
        <v>0</v>
      </c>
    </row>
    <row r="37" spans="1:17" ht="17.25">
      <c r="A37" s="4"/>
      <c r="B37" s="5" t="s">
        <v>38</v>
      </c>
      <c r="C37" s="6">
        <v>168</v>
      </c>
      <c r="D37" s="7">
        <v>0</v>
      </c>
      <c r="E37" s="8">
        <f t="shared" si="0"/>
        <v>0</v>
      </c>
      <c r="F37" s="7">
        <v>0</v>
      </c>
      <c r="G37" s="57">
        <f t="shared" si="1"/>
        <v>0</v>
      </c>
      <c r="H37" s="160"/>
      <c r="I37" s="161"/>
      <c r="J37" s="161"/>
      <c r="K37" s="161"/>
      <c r="L37" s="161"/>
      <c r="M37" s="161"/>
      <c r="N37" s="161"/>
      <c r="O37" s="162"/>
      <c r="P37" s="48">
        <f t="shared" si="2"/>
        <v>0</v>
      </c>
      <c r="Q37" s="10">
        <f t="shared" si="3"/>
        <v>0</v>
      </c>
    </row>
    <row r="38" spans="1:17" ht="17.25">
      <c r="A38" s="4"/>
      <c r="B38" s="5" t="s">
        <v>39</v>
      </c>
      <c r="C38" s="6">
        <v>155</v>
      </c>
      <c r="D38" s="7">
        <v>0</v>
      </c>
      <c r="E38" s="8">
        <f t="shared" si="0"/>
        <v>0</v>
      </c>
      <c r="F38" s="7">
        <v>0</v>
      </c>
      <c r="G38" s="57">
        <f t="shared" si="1"/>
        <v>0</v>
      </c>
      <c r="H38" s="160"/>
      <c r="I38" s="161"/>
      <c r="J38" s="161"/>
      <c r="K38" s="161"/>
      <c r="L38" s="161"/>
      <c r="M38" s="161"/>
      <c r="N38" s="161"/>
      <c r="O38" s="162"/>
      <c r="P38" s="48">
        <f t="shared" si="2"/>
        <v>0</v>
      </c>
      <c r="Q38" s="10">
        <f t="shared" si="3"/>
        <v>0</v>
      </c>
    </row>
    <row r="39" spans="1:17" ht="17.25">
      <c r="A39" s="4"/>
      <c r="B39" s="5" t="s">
        <v>40</v>
      </c>
      <c r="C39" s="6">
        <v>184</v>
      </c>
      <c r="D39" s="7">
        <v>0</v>
      </c>
      <c r="E39" s="8">
        <f t="shared" si="0"/>
        <v>0</v>
      </c>
      <c r="F39" s="7">
        <v>0</v>
      </c>
      <c r="G39" s="57">
        <f t="shared" si="1"/>
        <v>0</v>
      </c>
      <c r="H39" s="160"/>
      <c r="I39" s="161"/>
      <c r="J39" s="161"/>
      <c r="K39" s="161"/>
      <c r="L39" s="161"/>
      <c r="M39" s="161"/>
      <c r="N39" s="161"/>
      <c r="O39" s="162"/>
      <c r="P39" s="48">
        <f t="shared" si="2"/>
        <v>0</v>
      </c>
      <c r="Q39" s="10">
        <f t="shared" si="3"/>
        <v>0</v>
      </c>
    </row>
    <row r="40" spans="1:17" ht="17.25">
      <c r="A40" s="4"/>
      <c r="B40" s="5" t="s">
        <v>41</v>
      </c>
      <c r="C40" s="6">
        <v>41</v>
      </c>
      <c r="D40" s="7">
        <v>0</v>
      </c>
      <c r="E40" s="8">
        <f t="shared" si="0"/>
        <v>0</v>
      </c>
      <c r="F40" s="7">
        <v>0</v>
      </c>
      <c r="G40" s="57">
        <f t="shared" si="1"/>
        <v>0</v>
      </c>
      <c r="H40" s="160"/>
      <c r="I40" s="161"/>
      <c r="J40" s="161"/>
      <c r="K40" s="161"/>
      <c r="L40" s="161"/>
      <c r="M40" s="161"/>
      <c r="N40" s="161"/>
      <c r="O40" s="162"/>
      <c r="P40" s="48">
        <f t="shared" si="2"/>
        <v>0</v>
      </c>
      <c r="Q40" s="10">
        <f t="shared" si="3"/>
        <v>0</v>
      </c>
    </row>
    <row r="41" spans="1:17" ht="17.25">
      <c r="A41" s="4"/>
      <c r="B41" s="5" t="s">
        <v>42</v>
      </c>
      <c r="C41" s="6">
        <v>40</v>
      </c>
      <c r="D41" s="7">
        <v>0</v>
      </c>
      <c r="E41" s="8">
        <f t="shared" si="0"/>
        <v>0</v>
      </c>
      <c r="F41" s="7">
        <v>0</v>
      </c>
      <c r="G41" s="57">
        <f t="shared" si="1"/>
        <v>0</v>
      </c>
      <c r="H41" s="160"/>
      <c r="I41" s="161"/>
      <c r="J41" s="161"/>
      <c r="K41" s="161"/>
      <c r="L41" s="161"/>
      <c r="M41" s="161"/>
      <c r="N41" s="161"/>
      <c r="O41" s="162"/>
      <c r="P41" s="48">
        <f t="shared" si="2"/>
        <v>0</v>
      </c>
      <c r="Q41" s="10">
        <f t="shared" si="3"/>
        <v>0</v>
      </c>
    </row>
    <row r="42" spans="1:17" ht="17.25">
      <c r="A42" s="4"/>
      <c r="B42" s="5" t="s">
        <v>43</v>
      </c>
      <c r="C42" s="6">
        <v>40</v>
      </c>
      <c r="D42" s="7">
        <v>0</v>
      </c>
      <c r="E42" s="8">
        <f t="shared" si="0"/>
        <v>0</v>
      </c>
      <c r="F42" s="7">
        <v>0</v>
      </c>
      <c r="G42" s="57">
        <f t="shared" si="1"/>
        <v>0</v>
      </c>
      <c r="H42" s="160"/>
      <c r="I42" s="161"/>
      <c r="J42" s="161"/>
      <c r="K42" s="161"/>
      <c r="L42" s="161"/>
      <c r="M42" s="161"/>
      <c r="N42" s="161"/>
      <c r="O42" s="162"/>
      <c r="P42" s="48">
        <f t="shared" si="2"/>
        <v>0</v>
      </c>
      <c r="Q42" s="10">
        <f t="shared" si="3"/>
        <v>0</v>
      </c>
    </row>
    <row r="43" spans="1:17" ht="17.25">
      <c r="A43" s="4"/>
      <c r="B43" s="5" t="s">
        <v>44</v>
      </c>
      <c r="C43" s="6">
        <v>82</v>
      </c>
      <c r="D43" s="7">
        <v>0</v>
      </c>
      <c r="E43" s="8">
        <f t="shared" si="0"/>
        <v>0</v>
      </c>
      <c r="F43" s="7">
        <v>0</v>
      </c>
      <c r="G43" s="57">
        <f t="shared" si="1"/>
        <v>0</v>
      </c>
      <c r="H43" s="160"/>
      <c r="I43" s="161"/>
      <c r="J43" s="161"/>
      <c r="K43" s="161"/>
      <c r="L43" s="161"/>
      <c r="M43" s="161"/>
      <c r="N43" s="161"/>
      <c r="O43" s="162"/>
      <c r="P43" s="48">
        <f t="shared" si="2"/>
        <v>0</v>
      </c>
      <c r="Q43" s="10">
        <f t="shared" si="3"/>
        <v>0</v>
      </c>
    </row>
    <row r="44" spans="1:17" ht="17.25">
      <c r="A44" s="4"/>
      <c r="B44" s="5" t="s">
        <v>45</v>
      </c>
      <c r="C44" s="6">
        <v>45</v>
      </c>
      <c r="D44" s="7">
        <v>0</v>
      </c>
      <c r="E44" s="8">
        <f t="shared" si="0"/>
        <v>0</v>
      </c>
      <c r="F44" s="7">
        <v>2</v>
      </c>
      <c r="G44" s="57">
        <f t="shared" si="1"/>
        <v>45</v>
      </c>
      <c r="H44" s="160"/>
      <c r="I44" s="161"/>
      <c r="J44" s="161"/>
      <c r="K44" s="161"/>
      <c r="L44" s="161"/>
      <c r="M44" s="161"/>
      <c r="N44" s="161"/>
      <c r="O44" s="162"/>
      <c r="P44" s="48">
        <f t="shared" si="2"/>
        <v>45</v>
      </c>
      <c r="Q44" s="10">
        <f t="shared" si="3"/>
        <v>0</v>
      </c>
    </row>
    <row r="45" spans="1:17" ht="17.25">
      <c r="A45" s="4"/>
      <c r="B45" s="5" t="s">
        <v>46</v>
      </c>
      <c r="C45" s="6">
        <v>65</v>
      </c>
      <c r="D45" s="7">
        <v>0</v>
      </c>
      <c r="E45" s="8">
        <f t="shared" si="0"/>
        <v>0</v>
      </c>
      <c r="F45" s="7">
        <v>8</v>
      </c>
      <c r="G45" s="57">
        <f t="shared" si="1"/>
        <v>260</v>
      </c>
      <c r="H45" s="160"/>
      <c r="I45" s="161"/>
      <c r="J45" s="161"/>
      <c r="K45" s="161"/>
      <c r="L45" s="161"/>
      <c r="M45" s="161"/>
      <c r="N45" s="161"/>
      <c r="O45" s="162"/>
      <c r="P45" s="48">
        <f t="shared" si="2"/>
        <v>260</v>
      </c>
      <c r="Q45" s="10">
        <f t="shared" si="3"/>
        <v>0</v>
      </c>
    </row>
    <row r="46" spans="1:17" ht="17.25">
      <c r="A46" s="4"/>
      <c r="B46" s="5" t="s">
        <v>47</v>
      </c>
      <c r="C46" s="6">
        <v>100</v>
      </c>
      <c r="D46" s="7">
        <v>0</v>
      </c>
      <c r="E46" s="8">
        <f t="shared" si="0"/>
        <v>0</v>
      </c>
      <c r="F46" s="7">
        <v>0</v>
      </c>
      <c r="G46" s="57">
        <f t="shared" si="1"/>
        <v>0</v>
      </c>
      <c r="H46" s="160"/>
      <c r="I46" s="161"/>
      <c r="J46" s="161"/>
      <c r="K46" s="161"/>
      <c r="L46" s="161"/>
      <c r="M46" s="161"/>
      <c r="N46" s="161"/>
      <c r="O46" s="162"/>
      <c r="P46" s="48">
        <f t="shared" si="2"/>
        <v>0</v>
      </c>
      <c r="Q46" s="10">
        <f t="shared" si="3"/>
        <v>0</v>
      </c>
    </row>
    <row r="47" spans="1:17" ht="17.25">
      <c r="A47" s="4"/>
      <c r="B47" s="5" t="s">
        <v>48</v>
      </c>
      <c r="C47" s="6">
        <v>55</v>
      </c>
      <c r="D47" s="7">
        <v>0</v>
      </c>
      <c r="E47" s="8">
        <f t="shared" si="0"/>
        <v>0</v>
      </c>
      <c r="F47" s="7">
        <v>0</v>
      </c>
      <c r="G47" s="57">
        <f t="shared" si="1"/>
        <v>0</v>
      </c>
      <c r="H47" s="160"/>
      <c r="I47" s="161"/>
      <c r="J47" s="161"/>
      <c r="K47" s="161"/>
      <c r="L47" s="161"/>
      <c r="M47" s="161"/>
      <c r="N47" s="161"/>
      <c r="O47" s="162"/>
      <c r="P47" s="48">
        <f t="shared" si="2"/>
        <v>0</v>
      </c>
      <c r="Q47" s="10">
        <f t="shared" si="3"/>
        <v>0</v>
      </c>
    </row>
    <row r="48" spans="1:17" ht="17.25">
      <c r="A48" s="4"/>
      <c r="B48" s="5" t="s">
        <v>49</v>
      </c>
      <c r="C48" s="6">
        <v>94</v>
      </c>
      <c r="D48" s="7">
        <v>0</v>
      </c>
      <c r="E48" s="8">
        <f t="shared" si="0"/>
        <v>0</v>
      </c>
      <c r="F48" s="7">
        <v>0</v>
      </c>
      <c r="G48" s="57">
        <f t="shared" si="1"/>
        <v>0</v>
      </c>
      <c r="H48" s="160"/>
      <c r="I48" s="161"/>
      <c r="J48" s="161"/>
      <c r="K48" s="161"/>
      <c r="L48" s="161"/>
      <c r="M48" s="161"/>
      <c r="N48" s="161"/>
      <c r="O48" s="162"/>
      <c r="P48" s="48">
        <f t="shared" si="2"/>
        <v>0</v>
      </c>
      <c r="Q48" s="10">
        <f t="shared" si="3"/>
        <v>0</v>
      </c>
    </row>
    <row r="49" spans="1:17" ht="17.25">
      <c r="A49" s="4"/>
      <c r="B49" s="5" t="s">
        <v>50</v>
      </c>
      <c r="C49" s="6">
        <v>38</v>
      </c>
      <c r="D49" s="7">
        <v>7</v>
      </c>
      <c r="E49" s="8">
        <f t="shared" si="0"/>
        <v>199.5</v>
      </c>
      <c r="F49" s="7">
        <v>2</v>
      </c>
      <c r="G49" s="57">
        <f t="shared" si="1"/>
        <v>38</v>
      </c>
      <c r="H49" s="160"/>
      <c r="I49" s="161"/>
      <c r="J49" s="161"/>
      <c r="K49" s="161"/>
      <c r="L49" s="161"/>
      <c r="M49" s="161"/>
      <c r="N49" s="161"/>
      <c r="O49" s="162"/>
      <c r="P49" s="48">
        <f t="shared" si="2"/>
        <v>237.5</v>
      </c>
      <c r="Q49" s="10">
        <f t="shared" si="3"/>
        <v>266</v>
      </c>
    </row>
    <row r="50" spans="1:17" ht="17.25">
      <c r="A50" s="4"/>
      <c r="B50" s="5" t="s">
        <v>51</v>
      </c>
      <c r="C50" s="6">
        <v>38</v>
      </c>
      <c r="D50" s="7">
        <v>8</v>
      </c>
      <c r="E50" s="8">
        <f t="shared" si="0"/>
        <v>228</v>
      </c>
      <c r="F50" s="7">
        <v>0</v>
      </c>
      <c r="G50" s="57">
        <f t="shared" si="1"/>
        <v>0</v>
      </c>
      <c r="H50" s="160"/>
      <c r="I50" s="161"/>
      <c r="J50" s="161"/>
      <c r="K50" s="161"/>
      <c r="L50" s="161"/>
      <c r="M50" s="161"/>
      <c r="N50" s="161"/>
      <c r="O50" s="162"/>
      <c r="P50" s="48">
        <f t="shared" si="2"/>
        <v>228</v>
      </c>
      <c r="Q50" s="10">
        <f t="shared" si="3"/>
        <v>304</v>
      </c>
    </row>
    <row r="51" spans="1:17" ht="17.25">
      <c r="A51" s="4"/>
      <c r="B51" s="5" t="s">
        <v>52</v>
      </c>
      <c r="C51" s="6">
        <v>30</v>
      </c>
      <c r="D51" s="7">
        <v>0</v>
      </c>
      <c r="E51" s="8">
        <f t="shared" si="0"/>
        <v>0</v>
      </c>
      <c r="F51" s="7">
        <v>9</v>
      </c>
      <c r="G51" s="57">
        <f t="shared" si="1"/>
        <v>135</v>
      </c>
      <c r="H51" s="160"/>
      <c r="I51" s="161"/>
      <c r="J51" s="161"/>
      <c r="K51" s="161"/>
      <c r="L51" s="161"/>
      <c r="M51" s="161"/>
      <c r="N51" s="161"/>
      <c r="O51" s="162"/>
      <c r="P51" s="48">
        <f t="shared" si="2"/>
        <v>135</v>
      </c>
      <c r="Q51" s="10">
        <f t="shared" si="3"/>
        <v>0</v>
      </c>
    </row>
    <row r="52" spans="1:17" ht="17.25">
      <c r="A52" s="4"/>
      <c r="B52" s="5" t="s">
        <v>53</v>
      </c>
      <c r="C52" s="6">
        <v>42</v>
      </c>
      <c r="D52" s="7">
        <v>1</v>
      </c>
      <c r="E52" s="8">
        <f t="shared" si="0"/>
        <v>31.5</v>
      </c>
      <c r="F52" s="7">
        <v>0</v>
      </c>
      <c r="G52" s="57">
        <f t="shared" si="1"/>
        <v>0</v>
      </c>
      <c r="H52" s="160"/>
      <c r="I52" s="161"/>
      <c r="J52" s="161"/>
      <c r="K52" s="161"/>
      <c r="L52" s="161"/>
      <c r="M52" s="161"/>
      <c r="N52" s="161"/>
      <c r="O52" s="162"/>
      <c r="P52" s="48">
        <f t="shared" si="2"/>
        <v>31.5</v>
      </c>
      <c r="Q52" s="10">
        <f t="shared" si="3"/>
        <v>42</v>
      </c>
    </row>
    <row r="53" spans="1:17" ht="17.25">
      <c r="A53" s="4"/>
      <c r="B53" s="5" t="s">
        <v>54</v>
      </c>
      <c r="C53" s="6">
        <v>30</v>
      </c>
      <c r="D53" s="7">
        <v>0</v>
      </c>
      <c r="E53" s="8">
        <f t="shared" si="0"/>
        <v>0</v>
      </c>
      <c r="F53" s="7">
        <v>14</v>
      </c>
      <c r="G53" s="57">
        <f t="shared" si="1"/>
        <v>210</v>
      </c>
      <c r="H53" s="160"/>
      <c r="I53" s="161"/>
      <c r="J53" s="161"/>
      <c r="K53" s="161"/>
      <c r="L53" s="161"/>
      <c r="M53" s="161"/>
      <c r="N53" s="161"/>
      <c r="O53" s="162"/>
      <c r="P53" s="48">
        <f t="shared" si="2"/>
        <v>210</v>
      </c>
      <c r="Q53" s="10">
        <f t="shared" si="3"/>
        <v>0</v>
      </c>
    </row>
    <row r="54" spans="1:17" ht="17.25">
      <c r="A54" s="4"/>
      <c r="B54" s="5" t="s">
        <v>55</v>
      </c>
      <c r="C54" s="6">
        <v>41</v>
      </c>
      <c r="D54" s="7">
        <v>1</v>
      </c>
      <c r="E54" s="8">
        <f t="shared" si="0"/>
        <v>30.75</v>
      </c>
      <c r="F54" s="7">
        <v>0</v>
      </c>
      <c r="G54" s="57">
        <f t="shared" si="1"/>
        <v>0</v>
      </c>
      <c r="H54" s="160"/>
      <c r="I54" s="161"/>
      <c r="J54" s="161"/>
      <c r="K54" s="161"/>
      <c r="L54" s="161"/>
      <c r="M54" s="161"/>
      <c r="N54" s="161"/>
      <c r="O54" s="162"/>
      <c r="P54" s="48">
        <f t="shared" si="2"/>
        <v>30.75</v>
      </c>
      <c r="Q54" s="10">
        <f t="shared" si="3"/>
        <v>41</v>
      </c>
    </row>
    <row r="55" spans="1:17" ht="17.25">
      <c r="A55" s="4"/>
      <c r="B55" s="5" t="s">
        <v>56</v>
      </c>
      <c r="C55" s="6">
        <v>25</v>
      </c>
      <c r="D55" s="7">
        <v>0</v>
      </c>
      <c r="E55" s="8">
        <f t="shared" si="0"/>
        <v>0</v>
      </c>
      <c r="F55" s="7">
        <v>0</v>
      </c>
      <c r="G55" s="57">
        <f t="shared" si="1"/>
        <v>0</v>
      </c>
      <c r="H55" s="160"/>
      <c r="I55" s="161"/>
      <c r="J55" s="161"/>
      <c r="K55" s="161"/>
      <c r="L55" s="161"/>
      <c r="M55" s="161"/>
      <c r="N55" s="161"/>
      <c r="O55" s="162"/>
      <c r="P55" s="48">
        <f t="shared" si="2"/>
        <v>0</v>
      </c>
      <c r="Q55" s="10">
        <f t="shared" si="3"/>
        <v>0</v>
      </c>
    </row>
    <row r="56" spans="1:17" ht="17.25">
      <c r="A56" s="4"/>
      <c r="B56" s="5" t="s">
        <v>57</v>
      </c>
      <c r="C56" s="6">
        <v>30</v>
      </c>
      <c r="D56" s="7">
        <v>0</v>
      </c>
      <c r="E56" s="8">
        <f t="shared" si="0"/>
        <v>0</v>
      </c>
      <c r="F56" s="7">
        <v>0</v>
      </c>
      <c r="G56" s="57">
        <f t="shared" si="1"/>
        <v>0</v>
      </c>
      <c r="H56" s="160"/>
      <c r="I56" s="161"/>
      <c r="J56" s="161"/>
      <c r="K56" s="161"/>
      <c r="L56" s="161"/>
      <c r="M56" s="161"/>
      <c r="N56" s="161"/>
      <c r="O56" s="162"/>
      <c r="P56" s="48">
        <f t="shared" si="2"/>
        <v>0</v>
      </c>
      <c r="Q56" s="10">
        <f t="shared" si="3"/>
        <v>0</v>
      </c>
    </row>
    <row r="57" spans="1:17" ht="17.25">
      <c r="A57" s="4"/>
      <c r="B57" s="5" t="s">
        <v>58</v>
      </c>
      <c r="C57" s="6">
        <v>28</v>
      </c>
      <c r="D57" s="7">
        <v>0</v>
      </c>
      <c r="E57" s="8">
        <f t="shared" si="0"/>
        <v>0</v>
      </c>
      <c r="F57" s="7">
        <v>0</v>
      </c>
      <c r="G57" s="57">
        <f t="shared" si="1"/>
        <v>0</v>
      </c>
      <c r="H57" s="160"/>
      <c r="I57" s="161"/>
      <c r="J57" s="161"/>
      <c r="K57" s="161"/>
      <c r="L57" s="161"/>
      <c r="M57" s="161"/>
      <c r="N57" s="161"/>
      <c r="O57" s="162"/>
      <c r="P57" s="48">
        <f t="shared" si="2"/>
        <v>0</v>
      </c>
      <c r="Q57" s="10">
        <f t="shared" si="3"/>
        <v>0</v>
      </c>
    </row>
    <row r="58" spans="1:17" ht="17.25">
      <c r="A58" s="4"/>
      <c r="B58" s="5" t="s">
        <v>59</v>
      </c>
      <c r="C58" s="6">
        <v>20</v>
      </c>
      <c r="D58" s="7">
        <v>0</v>
      </c>
      <c r="E58" s="8">
        <f t="shared" si="0"/>
        <v>0</v>
      </c>
      <c r="F58" s="7">
        <v>0</v>
      </c>
      <c r="G58" s="57">
        <f t="shared" si="1"/>
        <v>0</v>
      </c>
      <c r="H58" s="160"/>
      <c r="I58" s="161"/>
      <c r="J58" s="161"/>
      <c r="K58" s="161"/>
      <c r="L58" s="161"/>
      <c r="M58" s="161"/>
      <c r="N58" s="161"/>
      <c r="O58" s="162"/>
      <c r="P58" s="48">
        <f t="shared" si="2"/>
        <v>0</v>
      </c>
      <c r="Q58" s="10">
        <f t="shared" si="3"/>
        <v>0</v>
      </c>
    </row>
    <row r="59" spans="1:17" ht="17.25">
      <c r="A59" s="4"/>
      <c r="B59" s="5" t="s">
        <v>60</v>
      </c>
      <c r="C59" s="6">
        <v>65</v>
      </c>
      <c r="D59" s="7">
        <v>0</v>
      </c>
      <c r="E59" s="8">
        <f t="shared" si="0"/>
        <v>0</v>
      </c>
      <c r="F59" s="7">
        <v>0</v>
      </c>
      <c r="G59" s="57">
        <f t="shared" si="1"/>
        <v>0</v>
      </c>
      <c r="H59" s="160"/>
      <c r="I59" s="161"/>
      <c r="J59" s="161"/>
      <c r="K59" s="161"/>
      <c r="L59" s="161"/>
      <c r="M59" s="161"/>
      <c r="N59" s="161"/>
      <c r="O59" s="162"/>
      <c r="P59" s="48">
        <f t="shared" si="2"/>
        <v>0</v>
      </c>
      <c r="Q59" s="10">
        <f t="shared" si="3"/>
        <v>0</v>
      </c>
    </row>
    <row r="60" spans="1:17" ht="17.25">
      <c r="A60" s="4"/>
      <c r="B60" s="5" t="s">
        <v>86</v>
      </c>
      <c r="C60" s="57">
        <v>100</v>
      </c>
      <c r="D60" s="7">
        <v>0</v>
      </c>
      <c r="E60" s="8">
        <f t="shared" si="0"/>
        <v>0</v>
      </c>
      <c r="F60" s="7">
        <v>0</v>
      </c>
      <c r="G60" s="57">
        <f t="shared" si="1"/>
        <v>0</v>
      </c>
      <c r="H60" s="160"/>
      <c r="I60" s="161"/>
      <c r="J60" s="161"/>
      <c r="K60" s="161"/>
      <c r="L60" s="161"/>
      <c r="M60" s="161"/>
      <c r="N60" s="161"/>
      <c r="O60" s="162"/>
      <c r="P60" s="48">
        <f t="shared" si="2"/>
        <v>0</v>
      </c>
      <c r="Q60" s="10">
        <f t="shared" si="3"/>
        <v>0</v>
      </c>
    </row>
    <row r="61" spans="1:17" ht="17.25">
      <c r="A61" s="4"/>
      <c r="B61" s="5" t="s">
        <v>61</v>
      </c>
      <c r="C61" s="6">
        <v>35</v>
      </c>
      <c r="D61" s="7">
        <v>0</v>
      </c>
      <c r="E61" s="8">
        <f t="shared" si="0"/>
        <v>0</v>
      </c>
      <c r="F61" s="7">
        <v>8</v>
      </c>
      <c r="G61" s="57">
        <f t="shared" si="1"/>
        <v>140</v>
      </c>
      <c r="H61" s="160"/>
      <c r="I61" s="161"/>
      <c r="J61" s="161"/>
      <c r="K61" s="161"/>
      <c r="L61" s="161"/>
      <c r="M61" s="161"/>
      <c r="N61" s="161"/>
      <c r="O61" s="162"/>
      <c r="P61" s="48">
        <f t="shared" si="2"/>
        <v>140</v>
      </c>
      <c r="Q61" s="10">
        <f t="shared" si="3"/>
        <v>0</v>
      </c>
    </row>
    <row r="62" spans="1:17" ht="17.25">
      <c r="A62" s="4"/>
      <c r="B62" s="5" t="s">
        <v>62</v>
      </c>
      <c r="C62" s="6">
        <v>59</v>
      </c>
      <c r="D62" s="7">
        <v>2</v>
      </c>
      <c r="E62" s="8">
        <f t="shared" si="0"/>
        <v>88.5</v>
      </c>
      <c r="F62" s="7">
        <v>0</v>
      </c>
      <c r="G62" s="57">
        <f t="shared" si="1"/>
        <v>0</v>
      </c>
      <c r="H62" s="160"/>
      <c r="I62" s="161"/>
      <c r="J62" s="161"/>
      <c r="K62" s="161"/>
      <c r="L62" s="161"/>
      <c r="M62" s="161"/>
      <c r="N62" s="161"/>
      <c r="O62" s="162"/>
      <c r="P62" s="48">
        <f t="shared" si="2"/>
        <v>88.5</v>
      </c>
      <c r="Q62" s="10">
        <f t="shared" si="3"/>
        <v>118</v>
      </c>
    </row>
    <row r="63" spans="1:17" ht="17.25">
      <c r="A63" s="4"/>
      <c r="B63" s="5" t="s">
        <v>63</v>
      </c>
      <c r="C63" s="6">
        <v>75</v>
      </c>
      <c r="D63" s="7">
        <v>0</v>
      </c>
      <c r="E63" s="8">
        <f t="shared" si="0"/>
        <v>0</v>
      </c>
      <c r="F63" s="7">
        <v>0</v>
      </c>
      <c r="G63" s="57">
        <f t="shared" si="1"/>
        <v>0</v>
      </c>
      <c r="H63" s="160"/>
      <c r="I63" s="161"/>
      <c r="J63" s="161"/>
      <c r="K63" s="161"/>
      <c r="L63" s="161"/>
      <c r="M63" s="161"/>
      <c r="N63" s="161"/>
      <c r="O63" s="162"/>
      <c r="P63" s="48">
        <f t="shared" si="2"/>
        <v>0</v>
      </c>
      <c r="Q63" s="10">
        <f t="shared" si="3"/>
        <v>0</v>
      </c>
    </row>
    <row r="64" spans="1:17" ht="17.25">
      <c r="A64" s="4"/>
      <c r="B64" s="5" t="s">
        <v>64</v>
      </c>
      <c r="C64" s="6">
        <v>160</v>
      </c>
      <c r="D64" s="7">
        <v>0</v>
      </c>
      <c r="E64" s="8">
        <f t="shared" si="0"/>
        <v>0</v>
      </c>
      <c r="F64" s="7">
        <v>0</v>
      </c>
      <c r="G64" s="57">
        <f t="shared" si="1"/>
        <v>0</v>
      </c>
      <c r="H64" s="160"/>
      <c r="I64" s="161"/>
      <c r="J64" s="161"/>
      <c r="K64" s="161"/>
      <c r="L64" s="161"/>
      <c r="M64" s="161"/>
      <c r="N64" s="161"/>
      <c r="O64" s="162"/>
      <c r="P64" s="48">
        <f t="shared" si="2"/>
        <v>0</v>
      </c>
      <c r="Q64" s="10">
        <f t="shared" si="3"/>
        <v>0</v>
      </c>
    </row>
    <row r="65" spans="1:17" ht="17.25">
      <c r="A65" s="4"/>
      <c r="B65" s="5" t="s">
        <v>65</v>
      </c>
      <c r="C65" s="6">
        <v>94</v>
      </c>
      <c r="D65" s="7">
        <v>0</v>
      </c>
      <c r="E65" s="8">
        <f t="shared" si="0"/>
        <v>0</v>
      </c>
      <c r="F65" s="7">
        <v>0</v>
      </c>
      <c r="G65" s="57">
        <f t="shared" si="1"/>
        <v>0</v>
      </c>
      <c r="H65" s="160"/>
      <c r="I65" s="161"/>
      <c r="J65" s="161"/>
      <c r="K65" s="161"/>
      <c r="L65" s="161"/>
      <c r="M65" s="161"/>
      <c r="N65" s="161"/>
      <c r="O65" s="162"/>
      <c r="P65" s="48">
        <f t="shared" si="2"/>
        <v>0</v>
      </c>
      <c r="Q65" s="10">
        <f t="shared" si="3"/>
        <v>0</v>
      </c>
    </row>
    <row r="66" spans="1:17" ht="17.25">
      <c r="A66" s="4"/>
      <c r="B66" s="5" t="s">
        <v>66</v>
      </c>
      <c r="C66" s="6">
        <v>210</v>
      </c>
      <c r="D66" s="7">
        <v>0</v>
      </c>
      <c r="E66" s="8">
        <f t="shared" si="0"/>
        <v>0</v>
      </c>
      <c r="F66" s="7">
        <v>0</v>
      </c>
      <c r="G66" s="57">
        <f t="shared" si="1"/>
        <v>0</v>
      </c>
      <c r="H66" s="160"/>
      <c r="I66" s="161"/>
      <c r="J66" s="161"/>
      <c r="K66" s="161"/>
      <c r="L66" s="161"/>
      <c r="M66" s="161"/>
      <c r="N66" s="161"/>
      <c r="O66" s="162"/>
      <c r="P66" s="48">
        <f t="shared" si="2"/>
        <v>0</v>
      </c>
      <c r="Q66" s="10">
        <f t="shared" si="3"/>
        <v>0</v>
      </c>
    </row>
    <row r="67" spans="1:17" ht="17.25">
      <c r="A67" s="4"/>
      <c r="B67" s="5" t="s">
        <v>67</v>
      </c>
      <c r="C67" s="6">
        <v>25</v>
      </c>
      <c r="D67" s="7">
        <v>0</v>
      </c>
      <c r="E67" s="8">
        <f t="shared" si="0"/>
        <v>0</v>
      </c>
      <c r="F67" s="7">
        <v>0</v>
      </c>
      <c r="G67" s="57">
        <f t="shared" si="1"/>
        <v>0</v>
      </c>
      <c r="H67" s="160"/>
      <c r="I67" s="161"/>
      <c r="J67" s="161"/>
      <c r="K67" s="161"/>
      <c r="L67" s="161"/>
      <c r="M67" s="161"/>
      <c r="N67" s="161"/>
      <c r="O67" s="162"/>
      <c r="P67" s="48">
        <f t="shared" si="2"/>
        <v>0</v>
      </c>
      <c r="Q67" s="10">
        <f t="shared" si="3"/>
        <v>0</v>
      </c>
    </row>
    <row r="68" spans="1:17" ht="17.25">
      <c r="A68" s="4"/>
      <c r="B68" s="5" t="s">
        <v>68</v>
      </c>
      <c r="C68" s="6">
        <v>35</v>
      </c>
      <c r="D68" s="7">
        <v>0</v>
      </c>
      <c r="E68" s="8">
        <f t="shared" si="0"/>
        <v>0</v>
      </c>
      <c r="F68" s="7">
        <v>0</v>
      </c>
      <c r="G68" s="57">
        <f t="shared" si="1"/>
        <v>0</v>
      </c>
      <c r="H68" s="160"/>
      <c r="I68" s="161"/>
      <c r="J68" s="161"/>
      <c r="K68" s="161"/>
      <c r="L68" s="161"/>
      <c r="M68" s="161"/>
      <c r="N68" s="161"/>
      <c r="O68" s="162"/>
      <c r="P68" s="48">
        <f t="shared" si="2"/>
        <v>0</v>
      </c>
      <c r="Q68" s="10">
        <f t="shared" si="3"/>
        <v>0</v>
      </c>
    </row>
    <row r="69" spans="1:17" ht="17.25">
      <c r="A69" s="4"/>
      <c r="B69" s="5" t="s">
        <v>79</v>
      </c>
      <c r="C69" s="57">
        <v>75</v>
      </c>
      <c r="D69" s="7">
        <v>0</v>
      </c>
      <c r="E69" s="8">
        <f t="shared" si="0"/>
        <v>0</v>
      </c>
      <c r="F69" s="7">
        <v>0</v>
      </c>
      <c r="G69" s="57">
        <f t="shared" si="1"/>
        <v>0</v>
      </c>
      <c r="H69" s="160"/>
      <c r="I69" s="161"/>
      <c r="J69" s="161"/>
      <c r="K69" s="161"/>
      <c r="L69" s="161"/>
      <c r="M69" s="161"/>
      <c r="N69" s="161"/>
      <c r="O69" s="162"/>
      <c r="P69" s="48">
        <f t="shared" si="2"/>
        <v>0</v>
      </c>
      <c r="Q69" s="10">
        <f t="shared" si="3"/>
        <v>0</v>
      </c>
    </row>
    <row r="70" spans="1:17" ht="17.25">
      <c r="A70" s="4"/>
      <c r="B70" s="5" t="s">
        <v>69</v>
      </c>
      <c r="C70" s="6">
        <v>90</v>
      </c>
      <c r="D70" s="7">
        <v>0</v>
      </c>
      <c r="E70" s="8">
        <f t="shared" si="0"/>
        <v>0</v>
      </c>
      <c r="F70" s="7">
        <v>0</v>
      </c>
      <c r="G70" s="57">
        <f t="shared" si="1"/>
        <v>0</v>
      </c>
      <c r="H70" s="160"/>
      <c r="I70" s="161"/>
      <c r="J70" s="161"/>
      <c r="K70" s="161"/>
      <c r="L70" s="161"/>
      <c r="M70" s="161"/>
      <c r="N70" s="161"/>
      <c r="O70" s="162"/>
      <c r="P70" s="48">
        <f t="shared" si="2"/>
        <v>0</v>
      </c>
      <c r="Q70" s="10">
        <f t="shared" si="3"/>
        <v>0</v>
      </c>
    </row>
    <row r="71" spans="1:17" ht="17.25">
      <c r="A71" s="4"/>
      <c r="B71" s="5" t="s">
        <v>84</v>
      </c>
      <c r="C71" s="57">
        <v>120</v>
      </c>
      <c r="D71" s="7">
        <v>0</v>
      </c>
      <c r="E71" s="8">
        <f t="shared" si="0"/>
        <v>0</v>
      </c>
      <c r="F71" s="7">
        <v>0</v>
      </c>
      <c r="G71" s="57">
        <f t="shared" si="1"/>
        <v>0</v>
      </c>
      <c r="H71" s="160"/>
      <c r="I71" s="161"/>
      <c r="J71" s="161"/>
      <c r="K71" s="161"/>
      <c r="L71" s="161"/>
      <c r="M71" s="161"/>
      <c r="N71" s="161"/>
      <c r="O71" s="162"/>
      <c r="P71" s="48">
        <f t="shared" si="2"/>
        <v>0</v>
      </c>
      <c r="Q71" s="10">
        <f t="shared" si="3"/>
        <v>0</v>
      </c>
    </row>
    <row r="72" spans="1:17" ht="17.25">
      <c r="A72" s="4"/>
      <c r="B72" s="5" t="s">
        <v>70</v>
      </c>
      <c r="C72" s="6">
        <v>47</v>
      </c>
      <c r="D72" s="7">
        <v>0</v>
      </c>
      <c r="E72" s="8">
        <f t="shared" ref="E72:E88" si="4">D72*C72*0.75</f>
        <v>0</v>
      </c>
      <c r="F72" s="7">
        <v>0</v>
      </c>
      <c r="G72" s="57">
        <f t="shared" ref="G72:G88" si="5">F72*C72*0.5</f>
        <v>0</v>
      </c>
      <c r="H72" s="160"/>
      <c r="I72" s="161"/>
      <c r="J72" s="161"/>
      <c r="K72" s="161"/>
      <c r="L72" s="161"/>
      <c r="M72" s="161"/>
      <c r="N72" s="161"/>
      <c r="O72" s="162"/>
      <c r="P72" s="48">
        <f t="shared" ref="P72:P88" si="6">G72+E72</f>
        <v>0</v>
      </c>
      <c r="Q72" s="10">
        <f t="shared" ref="Q72:Q88" si="7">D72*C72</f>
        <v>0</v>
      </c>
    </row>
    <row r="73" spans="1:17" ht="17.25">
      <c r="A73" s="4"/>
      <c r="B73" s="5" t="s">
        <v>71</v>
      </c>
      <c r="C73" s="6">
        <v>65</v>
      </c>
      <c r="D73" s="7">
        <v>0</v>
      </c>
      <c r="E73" s="8">
        <f t="shared" si="4"/>
        <v>0</v>
      </c>
      <c r="F73" s="7">
        <v>0</v>
      </c>
      <c r="G73" s="57">
        <f t="shared" si="5"/>
        <v>0</v>
      </c>
      <c r="H73" s="160"/>
      <c r="I73" s="161"/>
      <c r="J73" s="161"/>
      <c r="K73" s="161"/>
      <c r="L73" s="161"/>
      <c r="M73" s="161"/>
      <c r="N73" s="161"/>
      <c r="O73" s="162"/>
      <c r="P73" s="48">
        <f t="shared" si="6"/>
        <v>0</v>
      </c>
      <c r="Q73" s="10">
        <f t="shared" si="7"/>
        <v>0</v>
      </c>
    </row>
    <row r="74" spans="1:17" ht="17.25">
      <c r="A74" s="4"/>
      <c r="B74" s="5" t="s">
        <v>81</v>
      </c>
      <c r="C74" s="53">
        <v>80</v>
      </c>
      <c r="D74" s="7">
        <v>0</v>
      </c>
      <c r="E74" s="8">
        <f t="shared" si="4"/>
        <v>0</v>
      </c>
      <c r="F74" s="7">
        <v>0</v>
      </c>
      <c r="G74" s="57">
        <f t="shared" si="5"/>
        <v>0</v>
      </c>
      <c r="H74" s="160"/>
      <c r="I74" s="161"/>
      <c r="J74" s="161"/>
      <c r="K74" s="161"/>
      <c r="L74" s="161"/>
      <c r="M74" s="161"/>
      <c r="N74" s="161"/>
      <c r="O74" s="162"/>
      <c r="P74" s="48">
        <f t="shared" si="6"/>
        <v>0</v>
      </c>
      <c r="Q74" s="10">
        <f t="shared" si="7"/>
        <v>0</v>
      </c>
    </row>
    <row r="75" spans="1:17" ht="17.25">
      <c r="A75" s="4"/>
      <c r="B75" s="5" t="s">
        <v>72</v>
      </c>
      <c r="C75" s="6">
        <v>95</v>
      </c>
      <c r="D75" s="7">
        <v>0</v>
      </c>
      <c r="E75" s="8">
        <f t="shared" si="4"/>
        <v>0</v>
      </c>
      <c r="F75" s="7">
        <v>0</v>
      </c>
      <c r="G75" s="57">
        <f t="shared" si="5"/>
        <v>0</v>
      </c>
      <c r="H75" s="160"/>
      <c r="I75" s="161"/>
      <c r="J75" s="161"/>
      <c r="K75" s="161"/>
      <c r="L75" s="161"/>
      <c r="M75" s="161"/>
      <c r="N75" s="161"/>
      <c r="O75" s="162"/>
      <c r="P75" s="48">
        <f t="shared" si="6"/>
        <v>0</v>
      </c>
      <c r="Q75" s="10">
        <f t="shared" si="7"/>
        <v>0</v>
      </c>
    </row>
    <row r="76" spans="1:17" ht="17.25">
      <c r="A76" s="4"/>
      <c r="B76" s="5" t="s">
        <v>73</v>
      </c>
      <c r="C76" s="6">
        <v>65</v>
      </c>
      <c r="D76" s="7">
        <v>0</v>
      </c>
      <c r="E76" s="8">
        <f t="shared" si="4"/>
        <v>0</v>
      </c>
      <c r="F76" s="7">
        <v>0</v>
      </c>
      <c r="G76" s="57">
        <f t="shared" si="5"/>
        <v>0</v>
      </c>
      <c r="H76" s="160"/>
      <c r="I76" s="161"/>
      <c r="J76" s="161"/>
      <c r="K76" s="161"/>
      <c r="L76" s="161"/>
      <c r="M76" s="161"/>
      <c r="N76" s="161"/>
      <c r="O76" s="162"/>
      <c r="P76" s="48">
        <f t="shared" si="6"/>
        <v>0</v>
      </c>
      <c r="Q76" s="10">
        <f t="shared" si="7"/>
        <v>0</v>
      </c>
    </row>
    <row r="77" spans="1:17" ht="17.25">
      <c r="A77" s="4"/>
      <c r="B77" s="5" t="s">
        <v>74</v>
      </c>
      <c r="C77" s="6">
        <v>120</v>
      </c>
      <c r="D77" s="7">
        <v>0</v>
      </c>
      <c r="E77" s="8">
        <f t="shared" si="4"/>
        <v>0</v>
      </c>
      <c r="F77" s="7">
        <v>0</v>
      </c>
      <c r="G77" s="57">
        <f t="shared" si="5"/>
        <v>0</v>
      </c>
      <c r="H77" s="160"/>
      <c r="I77" s="161"/>
      <c r="J77" s="161"/>
      <c r="K77" s="161"/>
      <c r="L77" s="161"/>
      <c r="M77" s="161"/>
      <c r="N77" s="161"/>
      <c r="O77" s="162"/>
      <c r="P77" s="48">
        <f t="shared" si="6"/>
        <v>0</v>
      </c>
      <c r="Q77" s="10">
        <f t="shared" si="7"/>
        <v>0</v>
      </c>
    </row>
    <row r="78" spans="1:17" ht="17.25">
      <c r="A78" s="4"/>
      <c r="B78" s="5" t="s">
        <v>75</v>
      </c>
      <c r="C78" s="6">
        <v>133</v>
      </c>
      <c r="D78" s="7">
        <v>0</v>
      </c>
      <c r="E78" s="8">
        <f t="shared" si="4"/>
        <v>0</v>
      </c>
      <c r="F78" s="7">
        <v>0</v>
      </c>
      <c r="G78" s="57">
        <f t="shared" si="5"/>
        <v>0</v>
      </c>
      <c r="H78" s="160"/>
      <c r="I78" s="161"/>
      <c r="J78" s="161"/>
      <c r="K78" s="161"/>
      <c r="L78" s="161"/>
      <c r="M78" s="161"/>
      <c r="N78" s="161"/>
      <c r="O78" s="162"/>
      <c r="P78" s="48">
        <f t="shared" si="6"/>
        <v>0</v>
      </c>
      <c r="Q78" s="10">
        <f t="shared" si="7"/>
        <v>0</v>
      </c>
    </row>
    <row r="79" spans="1:17" ht="17.25">
      <c r="A79" s="4"/>
      <c r="B79" s="5" t="s">
        <v>76</v>
      </c>
      <c r="C79" s="6">
        <v>157</v>
      </c>
      <c r="D79" s="7">
        <v>0</v>
      </c>
      <c r="E79" s="8">
        <f t="shared" si="4"/>
        <v>0</v>
      </c>
      <c r="F79" s="7">
        <v>0</v>
      </c>
      <c r="G79" s="57">
        <f t="shared" si="5"/>
        <v>0</v>
      </c>
      <c r="H79" s="160"/>
      <c r="I79" s="161"/>
      <c r="J79" s="161"/>
      <c r="K79" s="161"/>
      <c r="L79" s="161"/>
      <c r="M79" s="161"/>
      <c r="N79" s="161"/>
      <c r="O79" s="162"/>
      <c r="P79" s="48">
        <f t="shared" si="6"/>
        <v>0</v>
      </c>
      <c r="Q79" s="10">
        <f t="shared" si="7"/>
        <v>0</v>
      </c>
    </row>
    <row r="80" spans="1:17" ht="17.25">
      <c r="A80" s="57"/>
      <c r="B80" s="5" t="s">
        <v>77</v>
      </c>
      <c r="C80" s="52">
        <v>100</v>
      </c>
      <c r="D80" s="7">
        <v>0</v>
      </c>
      <c r="E80" s="8">
        <f t="shared" si="4"/>
        <v>0</v>
      </c>
      <c r="F80" s="7">
        <v>0</v>
      </c>
      <c r="G80" s="57">
        <f t="shared" si="5"/>
        <v>0</v>
      </c>
      <c r="H80" s="160"/>
      <c r="I80" s="161"/>
      <c r="J80" s="161"/>
      <c r="K80" s="161"/>
      <c r="L80" s="161"/>
      <c r="M80" s="161"/>
      <c r="N80" s="161"/>
      <c r="O80" s="162"/>
      <c r="P80" s="48">
        <f t="shared" si="6"/>
        <v>0</v>
      </c>
      <c r="Q80" s="10">
        <f t="shared" si="7"/>
        <v>0</v>
      </c>
    </row>
    <row r="81" spans="1:17" ht="17.25">
      <c r="A81" s="57"/>
      <c r="B81" s="5" t="s">
        <v>78</v>
      </c>
      <c r="C81" s="52">
        <v>150</v>
      </c>
      <c r="D81" s="7">
        <v>0</v>
      </c>
      <c r="E81" s="8">
        <f t="shared" si="4"/>
        <v>0</v>
      </c>
      <c r="F81" s="7">
        <v>0</v>
      </c>
      <c r="G81" s="57">
        <f t="shared" si="5"/>
        <v>0</v>
      </c>
      <c r="H81" s="160"/>
      <c r="I81" s="161"/>
      <c r="J81" s="161"/>
      <c r="K81" s="161"/>
      <c r="L81" s="161"/>
      <c r="M81" s="161"/>
      <c r="N81" s="161"/>
      <c r="O81" s="162"/>
      <c r="P81" s="48">
        <f t="shared" si="6"/>
        <v>0</v>
      </c>
      <c r="Q81" s="10">
        <f t="shared" si="7"/>
        <v>0</v>
      </c>
    </row>
    <row r="82" spans="1:17" ht="17.25">
      <c r="A82" s="57"/>
      <c r="B82" s="5" t="s">
        <v>80</v>
      </c>
      <c r="C82" s="57">
        <v>40</v>
      </c>
      <c r="D82" s="7">
        <v>0</v>
      </c>
      <c r="E82" s="8">
        <f t="shared" si="4"/>
        <v>0</v>
      </c>
      <c r="F82" s="7">
        <v>0</v>
      </c>
      <c r="G82" s="57">
        <f t="shared" si="5"/>
        <v>0</v>
      </c>
      <c r="H82" s="160"/>
      <c r="I82" s="161"/>
      <c r="J82" s="161"/>
      <c r="K82" s="161"/>
      <c r="L82" s="161"/>
      <c r="M82" s="161"/>
      <c r="N82" s="161"/>
      <c r="O82" s="162"/>
      <c r="P82" s="48">
        <f t="shared" si="6"/>
        <v>0</v>
      </c>
      <c r="Q82" s="10">
        <f t="shared" si="7"/>
        <v>0</v>
      </c>
    </row>
    <row r="83" spans="1:17" ht="17.25">
      <c r="A83" s="57"/>
      <c r="B83" s="5" t="s">
        <v>82</v>
      </c>
      <c r="C83" s="57">
        <v>45</v>
      </c>
      <c r="D83" s="7">
        <v>0</v>
      </c>
      <c r="E83" s="8">
        <f t="shared" si="4"/>
        <v>0</v>
      </c>
      <c r="F83" s="7">
        <v>0</v>
      </c>
      <c r="G83" s="57">
        <f t="shared" si="5"/>
        <v>0</v>
      </c>
      <c r="H83" s="160"/>
      <c r="I83" s="161"/>
      <c r="J83" s="161"/>
      <c r="K83" s="161"/>
      <c r="L83" s="161"/>
      <c r="M83" s="161"/>
      <c r="N83" s="161"/>
      <c r="O83" s="162"/>
      <c r="P83" s="48">
        <f t="shared" si="6"/>
        <v>0</v>
      </c>
      <c r="Q83" s="10">
        <f t="shared" si="7"/>
        <v>0</v>
      </c>
    </row>
    <row r="84" spans="1:17" ht="17.25">
      <c r="A84" s="57"/>
      <c r="B84" s="5" t="s">
        <v>129</v>
      </c>
      <c r="C84" s="57"/>
      <c r="D84" s="7"/>
      <c r="E84" s="8">
        <f t="shared" si="4"/>
        <v>0</v>
      </c>
      <c r="F84" s="7"/>
      <c r="G84" s="57">
        <f t="shared" si="5"/>
        <v>0</v>
      </c>
      <c r="H84" s="160"/>
      <c r="I84" s="161"/>
      <c r="J84" s="161"/>
      <c r="K84" s="161"/>
      <c r="L84" s="161"/>
      <c r="M84" s="161"/>
      <c r="N84" s="161"/>
      <c r="O84" s="162"/>
      <c r="P84" s="48">
        <f t="shared" si="6"/>
        <v>0</v>
      </c>
      <c r="Q84" s="10">
        <f t="shared" si="7"/>
        <v>0</v>
      </c>
    </row>
    <row r="85" spans="1:17" ht="17.25">
      <c r="A85" s="51"/>
      <c r="B85" s="5" t="s">
        <v>129</v>
      </c>
      <c r="C85" s="57"/>
      <c r="D85" s="7"/>
      <c r="E85" s="8">
        <f t="shared" si="4"/>
        <v>0</v>
      </c>
      <c r="F85" s="7"/>
      <c r="G85" s="57">
        <f t="shared" si="5"/>
        <v>0</v>
      </c>
      <c r="H85" s="160"/>
      <c r="I85" s="161"/>
      <c r="J85" s="161"/>
      <c r="K85" s="161"/>
      <c r="L85" s="161"/>
      <c r="M85" s="161"/>
      <c r="N85" s="161"/>
      <c r="O85" s="162"/>
      <c r="P85" s="48">
        <f t="shared" si="6"/>
        <v>0</v>
      </c>
      <c r="Q85" s="10">
        <f t="shared" si="7"/>
        <v>0</v>
      </c>
    </row>
    <row r="86" spans="1:17" ht="17.25">
      <c r="A86" s="51"/>
      <c r="B86" s="5" t="s">
        <v>129</v>
      </c>
      <c r="C86" s="57"/>
      <c r="D86" s="7"/>
      <c r="E86" s="8">
        <f t="shared" si="4"/>
        <v>0</v>
      </c>
      <c r="F86" s="7"/>
      <c r="G86" s="57">
        <f t="shared" si="5"/>
        <v>0</v>
      </c>
      <c r="H86" s="160"/>
      <c r="I86" s="161"/>
      <c r="J86" s="161"/>
      <c r="K86" s="161"/>
      <c r="L86" s="161"/>
      <c r="M86" s="161"/>
      <c r="N86" s="161"/>
      <c r="O86" s="162"/>
      <c r="P86" s="48">
        <f t="shared" si="6"/>
        <v>0</v>
      </c>
      <c r="Q86" s="10">
        <f t="shared" si="7"/>
        <v>0</v>
      </c>
    </row>
    <row r="87" spans="1:17" ht="17.25">
      <c r="A87" s="51"/>
      <c r="B87" s="5" t="s">
        <v>129</v>
      </c>
      <c r="C87" s="57"/>
      <c r="D87" s="7"/>
      <c r="E87" s="8">
        <f t="shared" si="4"/>
        <v>0</v>
      </c>
      <c r="F87" s="7"/>
      <c r="G87" s="57">
        <f t="shared" si="5"/>
        <v>0</v>
      </c>
      <c r="H87" s="160"/>
      <c r="I87" s="161"/>
      <c r="J87" s="161"/>
      <c r="K87" s="161"/>
      <c r="L87" s="161"/>
      <c r="M87" s="161"/>
      <c r="N87" s="161"/>
      <c r="O87" s="162"/>
      <c r="P87" s="48">
        <f t="shared" si="6"/>
        <v>0</v>
      </c>
      <c r="Q87" s="10">
        <f t="shared" si="7"/>
        <v>0</v>
      </c>
    </row>
    <row r="88" spans="1:17" ht="17.25">
      <c r="A88" s="51"/>
      <c r="B88" s="5" t="s">
        <v>129</v>
      </c>
      <c r="C88" s="57"/>
      <c r="D88" s="7"/>
      <c r="E88" s="8">
        <f t="shared" si="4"/>
        <v>0</v>
      </c>
      <c r="F88" s="7"/>
      <c r="G88" s="57">
        <f t="shared" si="5"/>
        <v>0</v>
      </c>
      <c r="H88" s="160"/>
      <c r="I88" s="161"/>
      <c r="J88" s="161"/>
      <c r="K88" s="161"/>
      <c r="L88" s="161"/>
      <c r="M88" s="161"/>
      <c r="N88" s="161"/>
      <c r="O88" s="162"/>
      <c r="P88" s="48">
        <f t="shared" si="6"/>
        <v>0</v>
      </c>
      <c r="Q88" s="10">
        <f t="shared" si="7"/>
        <v>0</v>
      </c>
    </row>
    <row r="89" spans="1:17">
      <c r="A89" s="151" t="s">
        <v>89</v>
      </c>
      <c r="B89" s="152"/>
      <c r="C89" s="153"/>
      <c r="D89" s="12">
        <f>SUM(D7:D88)</f>
        <v>140</v>
      </c>
      <c r="E89" s="12">
        <f t="shared" ref="E89:G89" si="8">SUM(E7:E88)</f>
        <v>7641.75</v>
      </c>
      <c r="F89" s="12">
        <f t="shared" si="8"/>
        <v>466</v>
      </c>
      <c r="G89" s="12">
        <f t="shared" si="8"/>
        <v>15038.5</v>
      </c>
      <c r="H89" s="13"/>
      <c r="I89" s="13"/>
      <c r="J89" s="13"/>
      <c r="K89" s="13"/>
      <c r="L89" s="13"/>
      <c r="M89" s="13"/>
      <c r="N89" s="13"/>
      <c r="O89" s="13"/>
      <c r="P89" s="12">
        <f t="shared" ref="P89" si="9">SUM(P7:P88)</f>
        <v>22680.25</v>
      </c>
      <c r="Q89" s="12">
        <f t="shared" ref="Q89" si="10">SUM(Q7:Q88)</f>
        <v>10189</v>
      </c>
    </row>
    <row r="90" spans="1:17">
      <c r="A90" s="154" t="s">
        <v>90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>
      <c r="A91" s="54"/>
      <c r="B91" s="55"/>
      <c r="C91" s="55"/>
      <c r="D91" s="17"/>
      <c r="E91" s="17"/>
      <c r="F91" s="17"/>
      <c r="G91" s="17"/>
      <c r="H91" s="33" t="s">
        <v>91</v>
      </c>
      <c r="I91" s="57" t="s">
        <v>8</v>
      </c>
      <c r="J91" s="33" t="s">
        <v>92</v>
      </c>
      <c r="K91" s="57" t="s">
        <v>10</v>
      </c>
      <c r="L91" s="17"/>
      <c r="M91" s="17"/>
      <c r="N91" s="17"/>
      <c r="O91" s="17"/>
      <c r="P91" s="55"/>
      <c r="Q91" s="56"/>
    </row>
    <row r="92" spans="1:17" ht="17.25">
      <c r="A92" s="19"/>
      <c r="B92" s="50" t="s">
        <v>93</v>
      </c>
      <c r="C92" s="57">
        <v>110</v>
      </c>
      <c r="D92" s="163"/>
      <c r="E92" s="164"/>
      <c r="F92" s="164"/>
      <c r="G92" s="165"/>
      <c r="H92" s="7"/>
      <c r="I92" s="8">
        <f>H92*C92*0.75</f>
        <v>0</v>
      </c>
      <c r="J92" s="7">
        <v>1</v>
      </c>
      <c r="K92" s="8">
        <f>J92*C92*0.5</f>
        <v>55</v>
      </c>
      <c r="L92" s="169"/>
      <c r="M92" s="170"/>
      <c r="N92" s="170"/>
      <c r="O92" s="171"/>
      <c r="P92" s="48">
        <f>K92+I92</f>
        <v>55</v>
      </c>
      <c r="Q92" s="10">
        <f>H92*C92</f>
        <v>0</v>
      </c>
    </row>
    <row r="93" spans="1:17" ht="17.25">
      <c r="A93" s="19"/>
      <c r="B93" s="50" t="s">
        <v>94</v>
      </c>
      <c r="C93" s="57">
        <v>120</v>
      </c>
      <c r="D93" s="166"/>
      <c r="E93" s="167"/>
      <c r="F93" s="167"/>
      <c r="G93" s="168"/>
      <c r="H93" s="7"/>
      <c r="I93" s="8">
        <f t="shared" ref="I93:I111" si="11">H93*C93*0.75</f>
        <v>0</v>
      </c>
      <c r="J93" s="7"/>
      <c r="K93" s="8">
        <f t="shared" ref="K93:K111" si="12">J93*C93*0.5</f>
        <v>0</v>
      </c>
      <c r="L93" s="172"/>
      <c r="M93" s="173"/>
      <c r="N93" s="173"/>
      <c r="O93" s="174"/>
      <c r="P93" s="48">
        <f t="shared" ref="P93:P111" si="13">K93+I93</f>
        <v>0</v>
      </c>
      <c r="Q93" s="10">
        <f t="shared" ref="Q93:Q111" si="14">H93*C93</f>
        <v>0</v>
      </c>
    </row>
    <row r="94" spans="1:17" ht="17.25">
      <c r="A94" s="19"/>
      <c r="B94" s="50" t="s">
        <v>95</v>
      </c>
      <c r="C94" s="57">
        <v>140</v>
      </c>
      <c r="D94" s="166"/>
      <c r="E94" s="167"/>
      <c r="F94" s="167"/>
      <c r="G94" s="168"/>
      <c r="H94" s="7"/>
      <c r="I94" s="8">
        <f t="shared" si="11"/>
        <v>0</v>
      </c>
      <c r="J94" s="7"/>
      <c r="K94" s="8">
        <f t="shared" si="12"/>
        <v>0</v>
      </c>
      <c r="L94" s="172"/>
      <c r="M94" s="173"/>
      <c r="N94" s="173"/>
      <c r="O94" s="174"/>
      <c r="P94" s="48">
        <f t="shared" si="13"/>
        <v>0</v>
      </c>
      <c r="Q94" s="10">
        <f t="shared" si="14"/>
        <v>0</v>
      </c>
    </row>
    <row r="95" spans="1:17" ht="17.25">
      <c r="A95" s="19"/>
      <c r="B95" s="50" t="s">
        <v>96</v>
      </c>
      <c r="C95" s="57">
        <v>203</v>
      </c>
      <c r="D95" s="166"/>
      <c r="E95" s="167"/>
      <c r="F95" s="167"/>
      <c r="G95" s="168"/>
      <c r="H95" s="7"/>
      <c r="I95" s="8">
        <f t="shared" si="11"/>
        <v>0</v>
      </c>
      <c r="J95" s="7"/>
      <c r="K95" s="8">
        <f t="shared" si="12"/>
        <v>0</v>
      </c>
      <c r="L95" s="172"/>
      <c r="M95" s="173"/>
      <c r="N95" s="173"/>
      <c r="O95" s="174"/>
      <c r="P95" s="48">
        <f t="shared" si="13"/>
        <v>0</v>
      </c>
      <c r="Q95" s="10">
        <f t="shared" si="14"/>
        <v>0</v>
      </c>
    </row>
    <row r="96" spans="1:17" ht="17.25">
      <c r="A96" s="19"/>
      <c r="B96" s="50" t="s">
        <v>97</v>
      </c>
      <c r="C96" s="57">
        <v>206</v>
      </c>
      <c r="D96" s="166"/>
      <c r="E96" s="167"/>
      <c r="F96" s="167"/>
      <c r="G96" s="168"/>
      <c r="H96" s="7"/>
      <c r="I96" s="8">
        <f t="shared" si="11"/>
        <v>0</v>
      </c>
      <c r="J96" s="7"/>
      <c r="K96" s="8">
        <f t="shared" si="12"/>
        <v>0</v>
      </c>
      <c r="L96" s="172"/>
      <c r="M96" s="173"/>
      <c r="N96" s="173"/>
      <c r="O96" s="174"/>
      <c r="P96" s="48">
        <f t="shared" si="13"/>
        <v>0</v>
      </c>
      <c r="Q96" s="10">
        <f t="shared" si="14"/>
        <v>0</v>
      </c>
    </row>
    <row r="97" spans="1:17" ht="17.25">
      <c r="A97" s="19"/>
      <c r="B97" s="50" t="s">
        <v>98</v>
      </c>
      <c r="C97" s="57">
        <v>125</v>
      </c>
      <c r="D97" s="166"/>
      <c r="E97" s="167"/>
      <c r="F97" s="167"/>
      <c r="G97" s="168"/>
      <c r="H97" s="7">
        <v>1</v>
      </c>
      <c r="I97" s="8">
        <f t="shared" si="11"/>
        <v>93.75</v>
      </c>
      <c r="J97" s="7"/>
      <c r="K97" s="8">
        <f t="shared" si="12"/>
        <v>0</v>
      </c>
      <c r="L97" s="172"/>
      <c r="M97" s="173"/>
      <c r="N97" s="173"/>
      <c r="O97" s="174"/>
      <c r="P97" s="48">
        <f t="shared" si="13"/>
        <v>93.75</v>
      </c>
      <c r="Q97" s="10">
        <f t="shared" si="14"/>
        <v>125</v>
      </c>
    </row>
    <row r="98" spans="1:17" ht="17.25">
      <c r="A98" s="19"/>
      <c r="B98" s="50" t="s">
        <v>99</v>
      </c>
      <c r="C98" s="57">
        <v>125</v>
      </c>
      <c r="D98" s="166"/>
      <c r="E98" s="167"/>
      <c r="F98" s="167"/>
      <c r="G98" s="168"/>
      <c r="H98" s="7"/>
      <c r="I98" s="8">
        <f t="shared" si="11"/>
        <v>0</v>
      </c>
      <c r="J98" s="7"/>
      <c r="K98" s="8">
        <f t="shared" si="12"/>
        <v>0</v>
      </c>
      <c r="L98" s="172"/>
      <c r="M98" s="173"/>
      <c r="N98" s="173"/>
      <c r="O98" s="174"/>
      <c r="P98" s="48">
        <f t="shared" si="13"/>
        <v>0</v>
      </c>
      <c r="Q98" s="10">
        <f t="shared" si="14"/>
        <v>0</v>
      </c>
    </row>
    <row r="99" spans="1:17" ht="17.25">
      <c r="A99" s="19"/>
      <c r="B99" s="50" t="s">
        <v>100</v>
      </c>
      <c r="C99" s="57">
        <v>100</v>
      </c>
      <c r="D99" s="166"/>
      <c r="E99" s="167"/>
      <c r="F99" s="167"/>
      <c r="G99" s="168"/>
      <c r="H99" s="7"/>
      <c r="I99" s="8">
        <f t="shared" si="11"/>
        <v>0</v>
      </c>
      <c r="J99" s="7"/>
      <c r="K99" s="8">
        <f t="shared" si="12"/>
        <v>0</v>
      </c>
      <c r="L99" s="172"/>
      <c r="M99" s="173"/>
      <c r="N99" s="173"/>
      <c r="O99" s="174"/>
      <c r="P99" s="48">
        <f t="shared" si="13"/>
        <v>0</v>
      </c>
      <c r="Q99" s="10">
        <f t="shared" si="14"/>
        <v>0</v>
      </c>
    </row>
    <row r="100" spans="1:17" ht="17.25">
      <c r="A100" s="19"/>
      <c r="B100" s="50" t="s">
        <v>101</v>
      </c>
      <c r="C100" s="57">
        <v>185</v>
      </c>
      <c r="D100" s="166"/>
      <c r="E100" s="167"/>
      <c r="F100" s="167"/>
      <c r="G100" s="168"/>
      <c r="H100" s="7"/>
      <c r="I100" s="8">
        <f t="shared" si="11"/>
        <v>0</v>
      </c>
      <c r="J100" s="7"/>
      <c r="K100" s="8">
        <f t="shared" si="12"/>
        <v>0</v>
      </c>
      <c r="L100" s="172"/>
      <c r="M100" s="173"/>
      <c r="N100" s="173"/>
      <c r="O100" s="174"/>
      <c r="P100" s="48">
        <f t="shared" si="13"/>
        <v>0</v>
      </c>
      <c r="Q100" s="10">
        <f t="shared" si="14"/>
        <v>0</v>
      </c>
    </row>
    <row r="101" spans="1:17" ht="17.25">
      <c r="A101" s="19"/>
      <c r="B101" s="50" t="s">
        <v>102</v>
      </c>
      <c r="C101" s="57">
        <v>200</v>
      </c>
      <c r="D101" s="166"/>
      <c r="E101" s="167"/>
      <c r="F101" s="167"/>
      <c r="G101" s="168"/>
      <c r="H101" s="7"/>
      <c r="I101" s="8">
        <f t="shared" si="11"/>
        <v>0</v>
      </c>
      <c r="J101" s="7"/>
      <c r="K101" s="8">
        <f t="shared" si="12"/>
        <v>0</v>
      </c>
      <c r="L101" s="172"/>
      <c r="M101" s="173"/>
      <c r="N101" s="173"/>
      <c r="O101" s="174"/>
      <c r="P101" s="48">
        <f t="shared" si="13"/>
        <v>0</v>
      </c>
      <c r="Q101" s="10">
        <f t="shared" si="14"/>
        <v>0</v>
      </c>
    </row>
    <row r="102" spans="1:17" ht="17.25">
      <c r="A102" s="19"/>
      <c r="B102" s="50" t="s">
        <v>107</v>
      </c>
      <c r="C102" s="57">
        <v>120</v>
      </c>
      <c r="D102" s="166"/>
      <c r="E102" s="167"/>
      <c r="F102" s="167"/>
      <c r="G102" s="168"/>
      <c r="H102" s="7"/>
      <c r="I102" s="8">
        <f t="shared" si="11"/>
        <v>0</v>
      </c>
      <c r="J102" s="7"/>
      <c r="K102" s="8">
        <f t="shared" si="12"/>
        <v>0</v>
      </c>
      <c r="L102" s="172"/>
      <c r="M102" s="173"/>
      <c r="N102" s="173"/>
      <c r="O102" s="174"/>
      <c r="P102" s="48">
        <f t="shared" si="13"/>
        <v>0</v>
      </c>
      <c r="Q102" s="10">
        <f t="shared" si="14"/>
        <v>0</v>
      </c>
    </row>
    <row r="103" spans="1:17" ht="17.25">
      <c r="A103" s="19"/>
      <c r="B103" s="50" t="s">
        <v>103</v>
      </c>
      <c r="C103" s="57">
        <v>65</v>
      </c>
      <c r="D103" s="166"/>
      <c r="E103" s="167"/>
      <c r="F103" s="167"/>
      <c r="G103" s="168"/>
      <c r="H103" s="7"/>
      <c r="I103" s="8">
        <f t="shared" si="11"/>
        <v>0</v>
      </c>
      <c r="J103" s="7"/>
      <c r="K103" s="8">
        <f t="shared" si="12"/>
        <v>0</v>
      </c>
      <c r="L103" s="172"/>
      <c r="M103" s="173"/>
      <c r="N103" s="173"/>
      <c r="O103" s="174"/>
      <c r="P103" s="48">
        <f t="shared" si="13"/>
        <v>0</v>
      </c>
      <c r="Q103" s="10">
        <f t="shared" si="14"/>
        <v>0</v>
      </c>
    </row>
    <row r="104" spans="1:17" ht="17.25">
      <c r="A104" s="19"/>
      <c r="B104" s="50" t="s">
        <v>104</v>
      </c>
      <c r="C104" s="57">
        <v>75</v>
      </c>
      <c r="D104" s="166"/>
      <c r="E104" s="167"/>
      <c r="F104" s="167"/>
      <c r="G104" s="168"/>
      <c r="H104" s="7"/>
      <c r="I104" s="8">
        <f t="shared" si="11"/>
        <v>0</v>
      </c>
      <c r="J104" s="7"/>
      <c r="K104" s="8">
        <f t="shared" si="12"/>
        <v>0</v>
      </c>
      <c r="L104" s="172"/>
      <c r="M104" s="173"/>
      <c r="N104" s="173"/>
      <c r="O104" s="174"/>
      <c r="P104" s="48">
        <f t="shared" si="13"/>
        <v>0</v>
      </c>
      <c r="Q104" s="10">
        <f t="shared" si="14"/>
        <v>0</v>
      </c>
    </row>
    <row r="105" spans="1:17" ht="17.25">
      <c r="A105" s="19"/>
      <c r="B105" s="50" t="s">
        <v>108</v>
      </c>
      <c r="C105" s="57">
        <v>75</v>
      </c>
      <c r="D105" s="166"/>
      <c r="E105" s="167"/>
      <c r="F105" s="167"/>
      <c r="G105" s="168"/>
      <c r="H105" s="7"/>
      <c r="I105" s="8">
        <f t="shared" si="11"/>
        <v>0</v>
      </c>
      <c r="J105" s="7"/>
      <c r="K105" s="8">
        <f t="shared" si="12"/>
        <v>0</v>
      </c>
      <c r="L105" s="172"/>
      <c r="M105" s="173"/>
      <c r="N105" s="173"/>
      <c r="O105" s="174"/>
      <c r="P105" s="48">
        <f t="shared" si="13"/>
        <v>0</v>
      </c>
      <c r="Q105" s="10">
        <f t="shared" si="14"/>
        <v>0</v>
      </c>
    </row>
    <row r="106" spans="1:17" ht="17.25">
      <c r="A106" s="19"/>
      <c r="B106" s="50" t="s">
        <v>109</v>
      </c>
      <c r="C106" s="57">
        <v>90</v>
      </c>
      <c r="D106" s="166"/>
      <c r="E106" s="167"/>
      <c r="F106" s="167"/>
      <c r="G106" s="168"/>
      <c r="H106" s="7"/>
      <c r="I106" s="8">
        <f t="shared" si="11"/>
        <v>0</v>
      </c>
      <c r="J106" s="7"/>
      <c r="K106" s="8">
        <f t="shared" si="12"/>
        <v>0</v>
      </c>
      <c r="L106" s="172"/>
      <c r="M106" s="173"/>
      <c r="N106" s="173"/>
      <c r="O106" s="174"/>
      <c r="P106" s="48">
        <f t="shared" si="13"/>
        <v>0</v>
      </c>
      <c r="Q106" s="10">
        <f t="shared" si="14"/>
        <v>0</v>
      </c>
    </row>
    <row r="107" spans="1:17" ht="17.25">
      <c r="A107" s="19"/>
      <c r="B107" s="50" t="s">
        <v>105</v>
      </c>
      <c r="C107" s="57">
        <v>235</v>
      </c>
      <c r="D107" s="166"/>
      <c r="E107" s="167"/>
      <c r="F107" s="167"/>
      <c r="G107" s="168"/>
      <c r="H107" s="7"/>
      <c r="I107" s="8">
        <f t="shared" si="11"/>
        <v>0</v>
      </c>
      <c r="J107" s="7"/>
      <c r="K107" s="8">
        <f t="shared" si="12"/>
        <v>0</v>
      </c>
      <c r="L107" s="172"/>
      <c r="M107" s="173"/>
      <c r="N107" s="173"/>
      <c r="O107" s="174"/>
      <c r="P107" s="48">
        <f t="shared" si="13"/>
        <v>0</v>
      </c>
      <c r="Q107" s="10">
        <f t="shared" si="14"/>
        <v>0</v>
      </c>
    </row>
    <row r="108" spans="1:17" ht="17.25">
      <c r="A108" s="19"/>
      <c r="B108" s="50" t="s">
        <v>106</v>
      </c>
      <c r="C108" s="57">
        <v>350</v>
      </c>
      <c r="D108" s="166"/>
      <c r="E108" s="167"/>
      <c r="F108" s="167"/>
      <c r="G108" s="168"/>
      <c r="H108" s="7"/>
      <c r="I108" s="8">
        <f t="shared" si="11"/>
        <v>0</v>
      </c>
      <c r="J108" s="7"/>
      <c r="K108" s="8">
        <f t="shared" si="12"/>
        <v>0</v>
      </c>
      <c r="L108" s="172"/>
      <c r="M108" s="173"/>
      <c r="N108" s="173"/>
      <c r="O108" s="174"/>
      <c r="P108" s="48">
        <f t="shared" si="13"/>
        <v>0</v>
      </c>
      <c r="Q108" s="10">
        <f t="shared" si="14"/>
        <v>0</v>
      </c>
    </row>
    <row r="109" spans="1:17" ht="17.25">
      <c r="A109" s="19"/>
      <c r="B109" s="50" t="s">
        <v>129</v>
      </c>
      <c r="C109" s="57"/>
      <c r="D109" s="166"/>
      <c r="E109" s="167"/>
      <c r="F109" s="167"/>
      <c r="G109" s="168"/>
      <c r="H109" s="7"/>
      <c r="I109" s="8">
        <f t="shared" si="11"/>
        <v>0</v>
      </c>
      <c r="J109" s="7"/>
      <c r="K109" s="8">
        <f t="shared" si="12"/>
        <v>0</v>
      </c>
      <c r="L109" s="172"/>
      <c r="M109" s="173"/>
      <c r="N109" s="173"/>
      <c r="O109" s="174"/>
      <c r="P109" s="48">
        <f t="shared" si="13"/>
        <v>0</v>
      </c>
      <c r="Q109" s="10">
        <f t="shared" si="14"/>
        <v>0</v>
      </c>
    </row>
    <row r="110" spans="1:17" ht="17.25">
      <c r="A110" s="19"/>
      <c r="B110" s="50" t="s">
        <v>129</v>
      </c>
      <c r="C110" s="57"/>
      <c r="D110" s="167"/>
      <c r="E110" s="167"/>
      <c r="F110" s="167"/>
      <c r="G110" s="168"/>
      <c r="H110" s="7"/>
      <c r="I110" s="8">
        <f t="shared" si="11"/>
        <v>0</v>
      </c>
      <c r="J110" s="7"/>
      <c r="K110" s="8">
        <f t="shared" si="12"/>
        <v>0</v>
      </c>
      <c r="L110" s="172"/>
      <c r="M110" s="173"/>
      <c r="N110" s="173"/>
      <c r="O110" s="174"/>
      <c r="P110" s="48">
        <f t="shared" si="13"/>
        <v>0</v>
      </c>
      <c r="Q110" s="10">
        <f t="shared" si="14"/>
        <v>0</v>
      </c>
    </row>
    <row r="111" spans="1:17" ht="17.25">
      <c r="A111" s="19"/>
      <c r="B111" s="50" t="s">
        <v>129</v>
      </c>
      <c r="C111" s="57"/>
      <c r="D111" s="167"/>
      <c r="E111" s="167"/>
      <c r="F111" s="167"/>
      <c r="G111" s="168"/>
      <c r="H111" s="7"/>
      <c r="I111" s="8">
        <f t="shared" si="11"/>
        <v>0</v>
      </c>
      <c r="J111" s="7"/>
      <c r="K111" s="8">
        <f t="shared" si="12"/>
        <v>0</v>
      </c>
      <c r="L111" s="172"/>
      <c r="M111" s="173"/>
      <c r="N111" s="173"/>
      <c r="O111" s="174"/>
      <c r="P111" s="48">
        <f t="shared" si="13"/>
        <v>0</v>
      </c>
      <c r="Q111" s="10">
        <f t="shared" si="14"/>
        <v>0</v>
      </c>
    </row>
    <row r="112" spans="1:17">
      <c r="A112" s="145" t="s">
        <v>89</v>
      </c>
      <c r="B112" s="146"/>
      <c r="C112" s="146"/>
      <c r="D112" s="146"/>
      <c r="E112" s="146"/>
      <c r="F112" s="146"/>
      <c r="G112" s="147"/>
      <c r="H112" s="12">
        <f>SUM(H92:H111)</f>
        <v>1</v>
      </c>
      <c r="I112" s="12">
        <f>SUM(I92:I111)</f>
        <v>93.75</v>
      </c>
      <c r="J112" s="12">
        <f>SUM(J92:J111)</f>
        <v>1</v>
      </c>
      <c r="K112" s="12">
        <f>SUM(K92:K111)</f>
        <v>55</v>
      </c>
      <c r="L112" s="13"/>
      <c r="M112" s="13"/>
      <c r="N112" s="13"/>
      <c r="O112" s="13"/>
      <c r="P112" s="12">
        <f>SUM(P92:P111)</f>
        <v>148.75</v>
      </c>
      <c r="Q112" s="12">
        <f>SUM(Q92:Q111)</f>
        <v>125</v>
      </c>
    </row>
    <row r="113" spans="1:17">
      <c r="A113" s="154" t="s">
        <v>110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>
      <c r="A114" s="54"/>
      <c r="B114" s="55"/>
      <c r="C114" s="55"/>
      <c r="D114" s="17"/>
      <c r="E114" s="17"/>
      <c r="F114" s="17"/>
      <c r="G114" s="17"/>
      <c r="H114" s="17"/>
      <c r="I114" s="17"/>
      <c r="J114" s="17"/>
      <c r="K114" s="17"/>
      <c r="L114" s="33" t="s">
        <v>111</v>
      </c>
      <c r="M114" s="57" t="s">
        <v>8</v>
      </c>
      <c r="N114" s="33" t="s">
        <v>112</v>
      </c>
      <c r="O114" s="57" t="s">
        <v>10</v>
      </c>
      <c r="P114" s="55"/>
      <c r="Q114" s="56"/>
    </row>
    <row r="115" spans="1:17" ht="17.25">
      <c r="A115" s="19"/>
      <c r="B115" s="50" t="s">
        <v>113</v>
      </c>
      <c r="C115" s="57">
        <v>7</v>
      </c>
      <c r="D115" s="163"/>
      <c r="E115" s="164"/>
      <c r="F115" s="164"/>
      <c r="G115" s="164"/>
      <c r="H115" s="164"/>
      <c r="I115" s="164"/>
      <c r="J115" s="164"/>
      <c r="K115" s="165"/>
      <c r="L115" s="7">
        <v>25</v>
      </c>
      <c r="M115" s="8">
        <f>L115*C115*0.75</f>
        <v>131.25</v>
      </c>
      <c r="N115" s="7">
        <v>49</v>
      </c>
      <c r="O115" s="8">
        <f>N115*C115*0.5</f>
        <v>171.5</v>
      </c>
      <c r="P115" s="48">
        <f>O115+M115</f>
        <v>302.75</v>
      </c>
      <c r="Q115" s="10">
        <f>L115*C115</f>
        <v>175</v>
      </c>
    </row>
    <row r="116" spans="1:17" ht="17.25">
      <c r="A116" s="19"/>
      <c r="B116" s="50" t="s">
        <v>130</v>
      </c>
      <c r="C116" s="57">
        <v>12</v>
      </c>
      <c r="D116" s="166"/>
      <c r="E116" s="167"/>
      <c r="F116" s="167"/>
      <c r="G116" s="167"/>
      <c r="H116" s="167"/>
      <c r="I116" s="167"/>
      <c r="J116" s="167"/>
      <c r="K116" s="168"/>
      <c r="L116" s="7">
        <v>5</v>
      </c>
      <c r="M116" s="8">
        <f t="shared" ref="M116:M120" si="15">L116*C116*0.75</f>
        <v>45</v>
      </c>
      <c r="N116" s="7">
        <v>12</v>
      </c>
      <c r="O116" s="8">
        <f t="shared" ref="O116:O120" si="16">N116*C116*0.5</f>
        <v>72</v>
      </c>
      <c r="P116" s="48">
        <f t="shared" ref="P116:P120" si="17">O116+M116</f>
        <v>117</v>
      </c>
      <c r="Q116" s="10">
        <f t="shared" ref="Q116:Q120" si="18">L116*C116</f>
        <v>60</v>
      </c>
    </row>
    <row r="117" spans="1:17" ht="17.25">
      <c r="A117" s="19"/>
      <c r="B117" s="50" t="s">
        <v>131</v>
      </c>
      <c r="C117" s="57">
        <v>10</v>
      </c>
      <c r="D117" s="166"/>
      <c r="E117" s="167"/>
      <c r="F117" s="167"/>
      <c r="G117" s="167"/>
      <c r="H117" s="167"/>
      <c r="I117" s="167"/>
      <c r="J117" s="167"/>
      <c r="K117" s="168"/>
      <c r="L117" s="7">
        <v>14</v>
      </c>
      <c r="M117" s="8">
        <f t="shared" si="15"/>
        <v>105</v>
      </c>
      <c r="N117" s="7">
        <v>23</v>
      </c>
      <c r="O117" s="8">
        <f t="shared" si="16"/>
        <v>115</v>
      </c>
      <c r="P117" s="48">
        <f t="shared" si="17"/>
        <v>220</v>
      </c>
      <c r="Q117" s="10">
        <f t="shared" si="18"/>
        <v>140</v>
      </c>
    </row>
    <row r="118" spans="1:17" ht="28.5">
      <c r="A118" s="19"/>
      <c r="B118" s="21" t="s">
        <v>114</v>
      </c>
      <c r="C118" s="57">
        <v>5</v>
      </c>
      <c r="D118" s="166"/>
      <c r="E118" s="167"/>
      <c r="F118" s="167"/>
      <c r="G118" s="167"/>
      <c r="H118" s="167"/>
      <c r="I118" s="167"/>
      <c r="J118" s="167"/>
      <c r="K118" s="168"/>
      <c r="L118" s="7">
        <v>189</v>
      </c>
      <c r="M118" s="8">
        <f t="shared" si="15"/>
        <v>708.75</v>
      </c>
      <c r="N118" s="7">
        <v>546</v>
      </c>
      <c r="O118" s="8">
        <f t="shared" si="16"/>
        <v>1365</v>
      </c>
      <c r="P118" s="48">
        <f t="shared" si="17"/>
        <v>2073.75</v>
      </c>
      <c r="Q118" s="10">
        <f t="shared" si="18"/>
        <v>945</v>
      </c>
    </row>
    <row r="119" spans="1:17" ht="17.25">
      <c r="A119" s="22"/>
      <c r="B119" s="21" t="s">
        <v>115</v>
      </c>
      <c r="C119" s="57">
        <v>8</v>
      </c>
      <c r="D119" s="166"/>
      <c r="E119" s="167"/>
      <c r="F119" s="167"/>
      <c r="G119" s="167"/>
      <c r="H119" s="167"/>
      <c r="I119" s="167"/>
      <c r="J119" s="167"/>
      <c r="K119" s="168"/>
      <c r="L119" s="58">
        <v>15</v>
      </c>
      <c r="M119" s="8">
        <f t="shared" si="15"/>
        <v>90</v>
      </c>
      <c r="N119" s="7"/>
      <c r="O119" s="8">
        <f t="shared" si="16"/>
        <v>0</v>
      </c>
      <c r="P119" s="48">
        <f t="shared" si="17"/>
        <v>90</v>
      </c>
      <c r="Q119" s="10">
        <f t="shared" si="18"/>
        <v>120</v>
      </c>
    </row>
    <row r="120" spans="1:17" ht="17.25">
      <c r="A120" s="22"/>
      <c r="B120" s="21" t="s">
        <v>129</v>
      </c>
      <c r="C120" s="57"/>
      <c r="D120" s="175"/>
      <c r="E120" s="176"/>
      <c r="F120" s="176"/>
      <c r="G120" s="176"/>
      <c r="H120" s="176"/>
      <c r="I120" s="176"/>
      <c r="J120" s="176"/>
      <c r="K120" s="177"/>
      <c r="L120" s="7"/>
      <c r="M120" s="8">
        <f t="shared" si="15"/>
        <v>0</v>
      </c>
      <c r="N120" s="7"/>
      <c r="O120" s="8">
        <f t="shared" si="16"/>
        <v>0</v>
      </c>
      <c r="P120" s="48">
        <f t="shared" si="17"/>
        <v>0</v>
      </c>
      <c r="Q120" s="10">
        <f t="shared" si="18"/>
        <v>0</v>
      </c>
    </row>
    <row r="121" spans="1:17">
      <c r="A121" s="145" t="s">
        <v>89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">
        <f>SUM(L115:L120)</f>
        <v>248</v>
      </c>
      <c r="M121" s="14">
        <f t="shared" ref="M121:Q121" si="19">SUM(M115:M120)</f>
        <v>1080</v>
      </c>
      <c r="N121" s="14">
        <f t="shared" si="19"/>
        <v>630</v>
      </c>
      <c r="O121" s="14">
        <f t="shared" si="19"/>
        <v>1723.5</v>
      </c>
      <c r="P121" s="14">
        <f t="shared" si="19"/>
        <v>2803.5</v>
      </c>
      <c r="Q121" s="14">
        <f t="shared" si="19"/>
        <v>1440</v>
      </c>
    </row>
    <row r="122" spans="1:17">
      <c r="A122" s="141" t="s">
        <v>116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23">
        <f>P89+P112+P121</f>
        <v>25632.5</v>
      </c>
      <c r="Q122" s="23">
        <f>Q89+Q112+Q121</f>
        <v>11754</v>
      </c>
    </row>
    <row r="123" spans="1:17" ht="17.25">
      <c r="A123" s="142" t="s">
        <v>117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24">
        <f>D134</f>
        <v>4449.2</v>
      </c>
      <c r="Q123" s="25">
        <f>D134</f>
        <v>4449.2</v>
      </c>
    </row>
    <row r="124" spans="1:17">
      <c r="A124" s="143" t="s">
        <v>118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47">
        <f>P122/P123</f>
        <v>5.7611480715634276</v>
      </c>
      <c r="Q124" s="47">
        <f>Q122/Q123</f>
        <v>2.6418232491234379</v>
      </c>
    </row>
    <row r="125" spans="1:17">
      <c r="A125" s="26"/>
      <c r="B125" s="49" t="s">
        <v>119</v>
      </c>
      <c r="C125" s="49" t="s">
        <v>120</v>
      </c>
      <c r="D125" s="49" t="s">
        <v>89</v>
      </c>
      <c r="E125" s="49" t="s">
        <v>121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v>11</v>
      </c>
      <c r="Q125" s="28">
        <v>12</v>
      </c>
    </row>
    <row r="126" spans="1:17">
      <c r="A126" s="26"/>
      <c r="B126" s="64">
        <v>3300</v>
      </c>
      <c r="C126" s="64">
        <v>1668</v>
      </c>
      <c r="D126" s="28">
        <f>C126+B126</f>
        <v>4968</v>
      </c>
      <c r="E126" s="29" t="s">
        <v>122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0"/>
    </row>
    <row r="127" spans="1:17">
      <c r="A127" s="26"/>
      <c r="B127" s="29">
        <v>3700</v>
      </c>
      <c r="C127" s="29">
        <v>1668</v>
      </c>
      <c r="D127" s="28">
        <f>C127+B127</f>
        <v>5368</v>
      </c>
      <c r="E127" s="29" t="s">
        <v>123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0"/>
    </row>
    <row r="128" spans="1:17">
      <c r="A128" s="26"/>
      <c r="B128" s="61">
        <v>2800</v>
      </c>
      <c r="C128" s="61">
        <v>1505</v>
      </c>
      <c r="D128" s="28">
        <f t="shared" ref="D128:D130" si="20">C128+B128</f>
        <v>4305</v>
      </c>
      <c r="E128" s="29" t="s">
        <v>124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0"/>
    </row>
    <row r="129" spans="1:17">
      <c r="A129" s="26"/>
      <c r="B129" s="1">
        <v>2300</v>
      </c>
      <c r="C129" s="1">
        <v>1505</v>
      </c>
      <c r="D129" s="28">
        <f t="shared" si="20"/>
        <v>3805</v>
      </c>
      <c r="E129" s="46" t="s">
        <v>125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0"/>
    </row>
    <row r="130" spans="1:17">
      <c r="A130" s="37"/>
      <c r="B130" s="1">
        <v>2300</v>
      </c>
      <c r="C130" s="1">
        <v>1500</v>
      </c>
      <c r="D130" s="28">
        <f t="shared" si="20"/>
        <v>3800</v>
      </c>
      <c r="E130" s="46" t="s">
        <v>132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>
      <c r="A131" s="30"/>
      <c r="B131" s="51">
        <f>SUM(B126:B130)</f>
        <v>14400</v>
      </c>
      <c r="C131" s="51">
        <f t="shared" ref="C131:D131" si="21">SUM(C126:C130)</f>
        <v>7846</v>
      </c>
      <c r="D131" s="51">
        <f t="shared" si="21"/>
        <v>22246</v>
      </c>
      <c r="E131" s="29" t="s">
        <v>89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>
      <c r="A132" s="30"/>
      <c r="B132" s="144" t="s">
        <v>126</v>
      </c>
      <c r="C132" s="144"/>
      <c r="D132" s="32">
        <f>D131/5</f>
        <v>4449.2</v>
      </c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>
      <c r="A133" s="30"/>
      <c r="B133" s="144" t="s">
        <v>127</v>
      </c>
      <c r="C133" s="144"/>
      <c r="D133" s="7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7.25">
      <c r="A134" s="30"/>
      <c r="B134" s="140" t="s">
        <v>128</v>
      </c>
      <c r="C134" s="140"/>
      <c r="D134" s="32">
        <f>D132+D133</f>
        <v>4449.2</v>
      </c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</sheetData>
  <mergeCells count="24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B133:C133"/>
    <mergeCell ref="B134:C134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اصفهان</vt:lpstr>
      <vt:lpstr>فريدونشهر</vt:lpstr>
      <vt:lpstr>خور  وبيابانك </vt:lpstr>
      <vt:lpstr>دهاقان</vt:lpstr>
      <vt:lpstr>شهرضا</vt:lpstr>
      <vt:lpstr>چادگان</vt:lpstr>
      <vt:lpstr>كاشان</vt:lpstr>
      <vt:lpstr>گلپايگان</vt:lpstr>
      <vt:lpstr>خميني شهر</vt:lpstr>
      <vt:lpstr>برخوار</vt:lpstr>
      <vt:lpstr>اران</vt:lpstr>
      <vt:lpstr>اردستان</vt:lpstr>
      <vt:lpstr>بوئين</vt:lpstr>
      <vt:lpstr>شاهين شهر</vt:lpstr>
      <vt:lpstr>فريدن</vt:lpstr>
      <vt:lpstr>لنجان</vt:lpstr>
      <vt:lpstr>نجف اباد</vt:lpstr>
      <vt:lpstr>سميرم</vt:lpstr>
      <vt:lpstr>نطنز</vt:lpstr>
      <vt:lpstr>مباركه</vt:lpstr>
      <vt:lpstr>فلاورجان</vt:lpstr>
      <vt:lpstr>خوانسار</vt:lpstr>
      <vt:lpstr>نايين</vt:lpstr>
      <vt:lpstr>تيران وكرون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EGP</cp:lastModifiedBy>
  <cp:lastPrinted>2017-03-14T04:55:26Z</cp:lastPrinted>
  <dcterms:created xsi:type="dcterms:W3CDTF">2016-05-10T08:24:41Z</dcterms:created>
  <dcterms:modified xsi:type="dcterms:W3CDTF">2017-06-18T09:37:06Z</dcterms:modified>
</cp:coreProperties>
</file>